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W76" i="1"/>
  <c r="X75"/>
  <c r="W75"/>
  <c r="X73"/>
  <c r="W73"/>
  <c r="X72"/>
  <c r="W72"/>
  <c r="X71"/>
  <c r="W71"/>
  <c r="X70"/>
  <c r="W70"/>
  <c r="X69"/>
  <c r="W69"/>
  <c r="X68"/>
  <c r="W68"/>
  <c r="X67"/>
  <c r="W67"/>
  <c r="X66"/>
  <c r="W66"/>
  <c r="V65"/>
  <c r="U65"/>
  <c r="T65"/>
  <c r="S65"/>
  <c r="R65"/>
  <c r="Q65"/>
  <c r="P65"/>
  <c r="O65"/>
  <c r="N65"/>
  <c r="M65"/>
  <c r="L65"/>
  <c r="K65"/>
  <c r="J65"/>
  <c r="I65"/>
  <c r="H65"/>
  <c r="G65"/>
  <c r="F65"/>
  <c r="E65"/>
  <c r="D65"/>
  <c r="C65"/>
  <c r="B65"/>
  <c r="W65"/>
  <c r="X64"/>
  <c r="W64"/>
  <c r="X62"/>
  <c r="W62"/>
  <c r="X61"/>
  <c r="W61"/>
  <c r="X60"/>
  <c r="W60"/>
  <c r="X59"/>
  <c r="W59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C58"/>
  <c r="B58"/>
  <c r="W58"/>
  <c r="X57"/>
  <c r="W57"/>
  <c r="X56"/>
  <c r="W56"/>
  <c r="X55"/>
  <c r="W55"/>
  <c r="X54"/>
  <c r="W54"/>
  <c r="X53"/>
  <c r="W53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C52"/>
  <c r="B52"/>
  <c r="W52"/>
  <c r="X51"/>
  <c r="W51"/>
  <c r="X50"/>
  <c r="W50"/>
  <c r="X49"/>
  <c r="W49"/>
  <c r="X48"/>
  <c r="W48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C47"/>
  <c r="B47"/>
  <c r="W47"/>
  <c r="X45"/>
  <c r="W45"/>
  <c r="X44"/>
  <c r="W44"/>
  <c r="X43"/>
  <c r="W43"/>
  <c r="X42"/>
  <c r="W42"/>
  <c r="X41"/>
  <c r="W41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B40"/>
  <c r="X39"/>
  <c r="W39"/>
  <c r="X38"/>
  <c r="W38"/>
  <c r="X37"/>
  <c r="W37"/>
  <c r="X36"/>
  <c r="W36"/>
  <c r="X35"/>
  <c r="W35"/>
  <c r="X34"/>
  <c r="W34"/>
  <c r="X33"/>
  <c r="W33"/>
  <c r="X32"/>
  <c r="W32"/>
  <c r="X31"/>
  <c r="W31"/>
  <c r="X30"/>
  <c r="W30"/>
  <c r="X29"/>
  <c r="W29"/>
  <c r="X28"/>
  <c r="W28"/>
  <c r="X27"/>
  <c r="W27"/>
  <c r="X26"/>
  <c r="W26"/>
  <c r="X25"/>
  <c r="W25"/>
  <c r="X24"/>
  <c r="W24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W23"/>
  <c r="X22"/>
  <c r="W22"/>
  <c r="X21"/>
  <c r="W21"/>
  <c r="X20"/>
  <c r="W20"/>
  <c r="X19"/>
  <c r="W19"/>
  <c r="X18"/>
  <c r="W18"/>
  <c r="X17"/>
  <c r="W17"/>
  <c r="X16"/>
  <c r="W16"/>
  <c r="X15"/>
  <c r="W15"/>
  <c r="X14"/>
  <c r="W14"/>
  <c r="X13"/>
  <c r="W13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W12"/>
  <c r="X11"/>
  <c r="W11"/>
  <c r="X10"/>
  <c r="W10"/>
  <c r="X9"/>
  <c r="N9"/>
  <c r="L9"/>
  <c r="J9"/>
  <c r="F9"/>
  <c r="D9"/>
  <c r="W9"/>
  <c r="X8"/>
  <c r="W8"/>
  <c r="X7"/>
  <c r="W7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X6"/>
  <c r="B6"/>
  <c r="X5"/>
  <c r="W5"/>
  <c r="X4"/>
  <c r="W4"/>
  <c r="W6"/>
  <c r="B46"/>
  <c r="F46"/>
  <c r="J46"/>
  <c r="N46"/>
  <c r="R46"/>
  <c r="V46"/>
  <c r="D63"/>
  <c r="F63"/>
  <c r="H63"/>
  <c r="J63"/>
  <c r="L63"/>
  <c r="N63"/>
  <c r="P63"/>
  <c r="R63"/>
  <c r="T63"/>
  <c r="V63"/>
  <c r="D46"/>
  <c r="D74"/>
  <c r="D77"/>
  <c r="H46"/>
  <c r="L46"/>
  <c r="P46"/>
  <c r="T46"/>
  <c r="F74"/>
  <c r="F77"/>
  <c r="H74"/>
  <c r="H77"/>
  <c r="J74"/>
  <c r="J77"/>
  <c r="L74"/>
  <c r="L77"/>
  <c r="N74"/>
  <c r="N77"/>
  <c r="P74"/>
  <c r="P77"/>
  <c r="R74"/>
  <c r="R77"/>
  <c r="T74"/>
  <c r="T77"/>
  <c r="V74"/>
  <c r="V77"/>
  <c r="X12"/>
  <c r="X23"/>
  <c r="C46"/>
  <c r="E46"/>
  <c r="G46"/>
  <c r="I46"/>
  <c r="K46"/>
  <c r="M46"/>
  <c r="O46"/>
  <c r="Q46"/>
  <c r="S46"/>
  <c r="U46"/>
  <c r="X47"/>
  <c r="X52"/>
  <c r="C63"/>
  <c r="E63"/>
  <c r="G63"/>
  <c r="I63"/>
  <c r="K63"/>
  <c r="M63"/>
  <c r="O63"/>
  <c r="Q63"/>
  <c r="S63"/>
  <c r="U63"/>
  <c r="X65"/>
  <c r="W40"/>
  <c r="X58"/>
  <c r="B63"/>
  <c r="W63"/>
  <c r="C74"/>
  <c r="X40"/>
  <c r="U74"/>
  <c r="U77"/>
  <c r="Q74"/>
  <c r="Q77"/>
  <c r="M74"/>
  <c r="M77"/>
  <c r="I74"/>
  <c r="I77"/>
  <c r="E74"/>
  <c r="E77"/>
  <c r="S74"/>
  <c r="S77"/>
  <c r="O74"/>
  <c r="O77"/>
  <c r="K74"/>
  <c r="K77"/>
  <c r="G74"/>
  <c r="G77"/>
  <c r="X46"/>
  <c r="X63"/>
  <c r="W46"/>
  <c r="B74"/>
  <c r="C77"/>
  <c r="X74"/>
  <c r="X77"/>
  <c r="B77"/>
  <c r="W74"/>
  <c r="W77"/>
  <c r="W80"/>
</calcChain>
</file>

<file path=xl/sharedStrings.xml><?xml version="1.0" encoding="utf-8"?>
<sst xmlns="http://schemas.openxmlformats.org/spreadsheetml/2006/main" count="98" uniqueCount="98">
  <si>
    <t>A Kft 2013. évi pénzügyi terve</t>
  </si>
  <si>
    <t>Igazgatás 2012. évi tény</t>
  </si>
  <si>
    <t>Igazgatás 2013. évi terv</t>
  </si>
  <si>
    <t>Sportcsarnok 2012. évi tény</t>
  </si>
  <si>
    <t>Sportcsarnok 2013. évi terv</t>
  </si>
  <si>
    <t>Várfürdő-Uszoda 2012.évi tény</t>
  </si>
  <si>
    <t>Várfürdő-Uszoda 2013. évi terv</t>
  </si>
  <si>
    <t>Vármotel  2012. évi tény</t>
  </si>
  <si>
    <t>Vármotel 2013. évi terv</t>
  </si>
  <si>
    <t>Lovaspálya 2012. évi tény</t>
  </si>
  <si>
    <t>Lovaspálya 2013. évi terv</t>
  </si>
  <si>
    <t>Várétterem 2011. évi tény</t>
  </si>
  <si>
    <t>Várétterem 2012. évi terv</t>
  </si>
  <si>
    <t>Sportpálya 2012. évi tény</t>
  </si>
  <si>
    <t>Sportpálya 2013. évi terv</t>
  </si>
  <si>
    <t>Camping 2013. évi terv</t>
  </si>
  <si>
    <t>Büfék 2012. évi tény</t>
  </si>
  <si>
    <t>Büfék 2013. évi terv</t>
  </si>
  <si>
    <t>ICE'N'GO 2012. évi tény</t>
  </si>
  <si>
    <t>ICE'N'GO 2013. évi terv</t>
  </si>
  <si>
    <t>Konferencia kp. 2012. tény</t>
  </si>
  <si>
    <t>Konferencia kp. 2013. terv</t>
  </si>
  <si>
    <t>ÖSSZESEN 2012. évi tény</t>
  </si>
  <si>
    <t>ÖSSZESEN 2013. évi terv</t>
  </si>
  <si>
    <t>01. Belföldi értékesítés nettó árbevétele</t>
  </si>
  <si>
    <t>02. Exportértékesítés nettó árbevétele</t>
  </si>
  <si>
    <t>I. Értékesítés nettó árbevétele (01+02)</t>
  </si>
  <si>
    <t>03. Saját termelésű készletek állományvált.</t>
  </si>
  <si>
    <t>04. Saját előállítású eszközök aktivált értéke</t>
  </si>
  <si>
    <t>II. Aktivált saját telj. értéke (+03+04)</t>
  </si>
  <si>
    <t>III. Egyéb bevételek</t>
  </si>
  <si>
    <t>Ebből: visszaírt értékvesztés</t>
  </si>
  <si>
    <t>05. Anyagköltség</t>
  </si>
  <si>
    <t>Ebből: - alapanyagok</t>
  </si>
  <si>
    <t xml:space="preserve">          - gázköltség</t>
  </si>
  <si>
    <t xml:space="preserve">          - elektromos áram</t>
  </si>
  <si>
    <t xml:space="preserve">          - vízdij</t>
  </si>
  <si>
    <t xml:space="preserve">          - üzemanyag</t>
  </si>
  <si>
    <t xml:space="preserve">          - tisztitószerek, fertőtlenitők</t>
  </si>
  <si>
    <t xml:space="preserve">          - irodaszer, nyomtatvány</t>
  </si>
  <si>
    <t xml:space="preserve">          - munkaruha, védőruha</t>
  </si>
  <si>
    <t xml:space="preserve">          - intézménynek fiz.vizsg.dij</t>
  </si>
  <si>
    <t xml:space="preserve">          - egyéb anyagköltség</t>
  </si>
  <si>
    <t>06. Igénybe vett szolgáltatások értéke</t>
  </si>
  <si>
    <t>Ebből: - más váll-nak fiz.szállitási ksg.</t>
  </si>
  <si>
    <t xml:space="preserve">          - bérleti dijak</t>
  </si>
  <si>
    <t xml:space="preserve">          - karbantartási, javitási ksg-k</t>
  </si>
  <si>
    <t xml:space="preserve">          - hirdetés, reklám</t>
  </si>
  <si>
    <t xml:space="preserve">          - oktatás és továbbképzés</t>
  </si>
  <si>
    <t xml:space="preserve">          - utazási és kiküldetési ksg-k</t>
  </si>
  <si>
    <t xml:space="preserve">          - könyvelési ksg-k</t>
  </si>
  <si>
    <t xml:space="preserve">          - könyvvizsgálat ksg-i</t>
  </si>
  <si>
    <t xml:space="preserve">          - postai ksg-k</t>
  </si>
  <si>
    <t xml:space="preserve">          - telefon ksg-k</t>
  </si>
  <si>
    <t xml:space="preserve">          - Internet előfizetés</t>
  </si>
  <si>
    <t xml:space="preserve">          - ügyvédi, közjegyzői dij</t>
  </si>
  <si>
    <t xml:space="preserve">          - szakkönyvek, közlönyök, folyóiratok</t>
  </si>
  <si>
    <t xml:space="preserve">          - vizvizsgálati dij</t>
  </si>
  <si>
    <t xml:space="preserve">          - vagyonvédelmi szolgáltatás</t>
  </si>
  <si>
    <t xml:space="preserve">          - egyéb szolgáltatás</t>
  </si>
  <si>
    <t>07. Egyéb szolgáltatások értéke</t>
  </si>
  <si>
    <t>Ebből: - hatósági dijak, illetékek</t>
  </si>
  <si>
    <t xml:space="preserve">          - biztositási dijak</t>
  </si>
  <si>
    <t xml:space="preserve">          - bankköltségek</t>
  </si>
  <si>
    <t>08. Eladott áruk beszerzési értéke</t>
  </si>
  <si>
    <t>09. Eladott (közvetített) szolg. értéke</t>
  </si>
  <si>
    <t>IV. Anyagjellegű ráford. (05+06+07+08+09)</t>
  </si>
  <si>
    <t>10. Bérköltség</t>
  </si>
  <si>
    <t>Ebből: - alapbérek</t>
  </si>
  <si>
    <t xml:space="preserve">          - bérpótlékok</t>
  </si>
  <si>
    <t xml:space="preserve">          - prémiumok, jutalmak</t>
  </si>
  <si>
    <t xml:space="preserve">          - egyéb bérek</t>
  </si>
  <si>
    <t>11. Személyi jellegű egyéb kifizetések</t>
  </si>
  <si>
    <t>Ebből: - étkezési hozzájárulás</t>
  </si>
  <si>
    <t xml:space="preserve">          - gk.költségtéritések</t>
  </si>
  <si>
    <t xml:space="preserve">          - munkáltatói TP hozzájárulás</t>
  </si>
  <si>
    <t xml:space="preserve">          - reprezentáció</t>
  </si>
  <si>
    <t xml:space="preserve">          - munkába járás ksg-ei</t>
  </si>
  <si>
    <t>12. Bérjárulékok</t>
  </si>
  <si>
    <t>Ebből: - szoc.hozzájár. adó (27 %)</t>
  </si>
  <si>
    <t xml:space="preserve">          - egészségügyi hozzájárulás</t>
  </si>
  <si>
    <t xml:space="preserve">          - munkaadói járulék</t>
  </si>
  <si>
    <t xml:space="preserve">          - szakképzési hozzájárulás</t>
  </si>
  <si>
    <t>V. Személyi jellegű ráford. (10+11+12)</t>
  </si>
  <si>
    <t>VI. Értékcsökkenési leírás</t>
  </si>
  <si>
    <t>VII. Egyéb ráfordítások</t>
  </si>
  <si>
    <t>Ebből: - értékvesztés</t>
  </si>
  <si>
    <t>Ebből: - iparüzési adó</t>
  </si>
  <si>
    <t xml:space="preserve">          - kommunális adó</t>
  </si>
  <si>
    <t xml:space="preserve">          - épitmény adó</t>
  </si>
  <si>
    <t xml:space="preserve">          - idegenforg-i adó</t>
  </si>
  <si>
    <t xml:space="preserve">          - gépjármü adó</t>
  </si>
  <si>
    <t xml:space="preserve">          - egyéb</t>
  </si>
  <si>
    <t xml:space="preserve">          - le nem vonható ÁFA</t>
  </si>
  <si>
    <t>A. Üzemi  tev. eredm. (I+II+III-IV-V-VI-VII)</t>
  </si>
  <si>
    <t>Halasztott bev.(amortizáció)</t>
  </si>
  <si>
    <t>Működési támogatás</t>
  </si>
  <si>
    <t>EREDMÉNY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</si>
</sst>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38"/>
      <scheme val="minor"/>
    </font>
    <font>
      <b/>
      <sz val="15"/>
      <name val="Arial CE"/>
      <charset val="238"/>
    </font>
    <font>
      <sz val="15"/>
      <name val="Arial CE"/>
      <charset val="238"/>
    </font>
    <font>
      <b/>
      <i/>
      <sz val="10"/>
      <name val="Arial CE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i/>
      <sz val="10"/>
      <name val="Arial"/>
      <family val="2"/>
    </font>
    <font>
      <b/>
      <i/>
      <sz val="10"/>
      <name val="Times New Roman"/>
      <family val="1"/>
    </font>
    <font>
      <b/>
      <i/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1" fillId="0" borderId="0" xfId="0" applyNumberFormat="1" applyFont="1"/>
    <xf numFmtId="0" fontId="5" fillId="0" borderId="1" xfId="0" applyFont="1" applyBorder="1"/>
    <xf numFmtId="3" fontId="6" fillId="0" borderId="1" xfId="0" applyNumberFormat="1" applyFont="1" applyBorder="1" applyAlignment="1">
      <alignment horizontal="center" vertical="top" wrapText="1"/>
    </xf>
    <xf numFmtId="3" fontId="7" fillId="0" borderId="1" xfId="0" applyNumberFormat="1" applyFont="1" applyBorder="1" applyAlignment="1">
      <alignment horizontal="center" vertical="top" wrapText="1"/>
    </xf>
    <xf numFmtId="0" fontId="4" fillId="0" borderId="1" xfId="0" applyFont="1" applyBorder="1"/>
    <xf numFmtId="3" fontId="9" fillId="0" borderId="1" xfId="0" applyNumberFormat="1" applyFont="1" applyBorder="1" applyAlignment="1">
      <alignment vertical="top" wrapText="1"/>
    </xf>
    <xf numFmtId="3" fontId="8" fillId="0" borderId="1" xfId="0" applyNumberFormat="1" applyFont="1" applyBorder="1" applyAlignment="1">
      <alignment vertical="top" wrapText="1"/>
    </xf>
    <xf numFmtId="0" fontId="4" fillId="0" borderId="0" xfId="0" applyFont="1"/>
    <xf numFmtId="0" fontId="10" fillId="0" borderId="1" xfId="0" applyFont="1" applyBorder="1" applyAlignment="1" applyProtection="1">
      <protection locked="0"/>
    </xf>
    <xf numFmtId="3" fontId="9" fillId="0" borderId="1" xfId="0" applyNumberFormat="1" applyFont="1" applyBorder="1" applyAlignment="1" applyProtection="1">
      <alignment horizontal="right" vertical="top" wrapText="1"/>
      <protection locked="0"/>
    </xf>
    <xf numFmtId="3" fontId="9" fillId="0" borderId="1" xfId="0" applyNumberFormat="1" applyFont="1" applyBorder="1" applyAlignment="1" applyProtection="1">
      <alignment horizontal="right" wrapText="1"/>
      <protection locked="0"/>
    </xf>
    <xf numFmtId="3" fontId="9" fillId="0" borderId="1" xfId="0" applyNumberFormat="1" applyFont="1" applyBorder="1" applyAlignment="1" applyProtection="1">
      <alignment vertical="top" wrapText="1"/>
      <protection locked="0"/>
    </xf>
    <xf numFmtId="0" fontId="11" fillId="0" borderId="1" xfId="0" applyFont="1" applyBorder="1" applyAlignment="1" applyProtection="1"/>
    <xf numFmtId="3" fontId="12" fillId="0" borderId="1" xfId="0" applyNumberFormat="1" applyFont="1" applyBorder="1" applyAlignment="1" applyProtection="1">
      <alignment horizontal="right" vertical="top" wrapText="1"/>
    </xf>
    <xf numFmtId="3" fontId="9" fillId="0" borderId="1" xfId="0" applyNumberFormat="1" applyFont="1" applyBorder="1" applyAlignment="1" applyProtection="1">
      <alignment horizontal="right" vertical="top" wrapText="1"/>
    </xf>
    <xf numFmtId="0" fontId="11" fillId="0" borderId="1" xfId="0" applyFont="1" applyBorder="1" applyAlignment="1" applyProtection="1">
      <protection locked="0"/>
    </xf>
    <xf numFmtId="3" fontId="12" fillId="0" borderId="1" xfId="0" applyNumberFormat="1" applyFont="1" applyBorder="1" applyAlignment="1" applyProtection="1">
      <alignment horizontal="right" vertical="top" wrapText="1"/>
      <protection locked="0"/>
    </xf>
    <xf numFmtId="3" fontId="12" fillId="0" borderId="1" xfId="0" applyNumberFormat="1" applyFont="1" applyBorder="1" applyAlignment="1" applyProtection="1">
      <alignment vertical="top" wrapText="1"/>
      <protection locked="0"/>
    </xf>
    <xf numFmtId="0" fontId="10" fillId="0" borderId="1" xfId="0" applyFont="1" applyBorder="1" applyAlignment="1"/>
    <xf numFmtId="3" fontId="9" fillId="0" borderId="1" xfId="0" applyNumberFormat="1" applyFont="1" applyBorder="1" applyAlignment="1">
      <alignment horizontal="right" vertical="top" wrapText="1"/>
    </xf>
    <xf numFmtId="3" fontId="9" fillId="0" borderId="1" xfId="0" applyNumberFormat="1" applyFont="1" applyBorder="1" applyAlignment="1">
      <alignment horizontal="right" wrapText="1"/>
    </xf>
    <xf numFmtId="0" fontId="11" fillId="0" borderId="1" xfId="0" applyFont="1" applyBorder="1" applyAlignment="1"/>
    <xf numFmtId="3" fontId="12" fillId="0" borderId="1" xfId="0" applyNumberFormat="1" applyFont="1" applyBorder="1" applyAlignment="1">
      <alignment horizontal="right" vertical="top" wrapText="1"/>
    </xf>
    <xf numFmtId="3" fontId="4" fillId="0" borderId="1" xfId="0" applyNumberFormat="1" applyFont="1" applyBorder="1" applyProtection="1">
      <protection locked="0"/>
    </xf>
    <xf numFmtId="3" fontId="13" fillId="0" borderId="1" xfId="0" applyNumberFormat="1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3" fillId="0" borderId="1" xfId="0" applyFont="1" applyBorder="1"/>
    <xf numFmtId="3" fontId="3" fillId="0" borderId="1" xfId="0" applyNumberFormat="1" applyFont="1" applyBorder="1"/>
    <xf numFmtId="3" fontId="4" fillId="0" borderId="0" xfId="0" applyNumberFormat="1" applyFont="1"/>
    <xf numFmtId="3" fontId="5" fillId="0" borderId="0" xfId="0" applyNumberFormat="1" applyFont="1"/>
    <xf numFmtId="0" fontId="5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8"/>
  <sheetViews>
    <sheetView tabSelected="1" workbookViewId="0">
      <selection activeCell="AD4" sqref="AD4"/>
    </sheetView>
  </sheetViews>
  <sheetFormatPr defaultRowHeight="15"/>
  <cols>
    <col min="1" max="1" width="39.85546875" bestFit="1" customWidth="1"/>
    <col min="2" max="2" width="0" hidden="1" customWidth="1"/>
    <col min="3" max="3" width="14.7109375" customWidth="1"/>
    <col min="4" max="4" width="0" hidden="1" customWidth="1"/>
    <col min="5" max="5" width="18.140625" customWidth="1"/>
    <col min="6" max="6" width="0" hidden="1" customWidth="1"/>
    <col min="7" max="7" width="16.140625" bestFit="1" customWidth="1"/>
    <col min="8" max="8" width="0" hidden="1" customWidth="1"/>
    <col min="9" max="9" width="14.42578125" customWidth="1"/>
    <col min="10" max="10" width="0" hidden="1" customWidth="1"/>
    <col min="11" max="11" width="11.140625" customWidth="1"/>
    <col min="12" max="14" width="0" hidden="1" customWidth="1"/>
    <col min="15" max="15" width="16.7109375" customWidth="1"/>
    <col min="16" max="16" width="14.140625" customWidth="1"/>
    <col min="17" max="17" width="0" hidden="1" customWidth="1"/>
    <col min="18" max="18" width="11.140625" customWidth="1"/>
    <col min="19" max="19" width="0" hidden="1" customWidth="1"/>
    <col min="20" max="20" width="9.28515625" customWidth="1"/>
    <col min="21" max="21" width="0" hidden="1" customWidth="1"/>
    <col min="22" max="22" width="12" customWidth="1"/>
    <col min="23" max="23" width="0.140625" hidden="1" customWidth="1"/>
    <col min="24" max="24" width="12.42578125" customWidth="1"/>
  </cols>
  <sheetData>
    <row r="1" spans="1:24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4" ht="51" customHeight="1">
      <c r="A2" s="4"/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17</v>
      </c>
      <c r="S2" s="5" t="s">
        <v>18</v>
      </c>
      <c r="T2" s="5" t="s">
        <v>19</v>
      </c>
      <c r="U2" s="5" t="s">
        <v>20</v>
      </c>
      <c r="V2" s="5" t="s">
        <v>21</v>
      </c>
      <c r="W2" s="6" t="s">
        <v>22</v>
      </c>
      <c r="X2" s="6" t="s">
        <v>23</v>
      </c>
    </row>
    <row r="3" spans="1:24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9"/>
    </row>
    <row r="4" spans="1:24">
      <c r="A4" s="11" t="s">
        <v>24</v>
      </c>
      <c r="B4" s="12">
        <v>0</v>
      </c>
      <c r="C4" s="12">
        <v>0</v>
      </c>
      <c r="D4" s="12">
        <v>21773719</v>
      </c>
      <c r="E4" s="12">
        <v>25000000</v>
      </c>
      <c r="F4" s="12">
        <v>89430084</v>
      </c>
      <c r="G4" s="12">
        <v>85000000</v>
      </c>
      <c r="H4" s="12">
        <v>5407003</v>
      </c>
      <c r="I4" s="12">
        <v>5000000</v>
      </c>
      <c r="J4" s="12">
        <v>0</v>
      </c>
      <c r="K4" s="12">
        <v>0</v>
      </c>
      <c r="L4" s="12">
        <v>853785</v>
      </c>
      <c r="M4" s="12">
        <v>0</v>
      </c>
      <c r="N4" s="12">
        <v>0</v>
      </c>
      <c r="O4" s="12">
        <v>3000000</v>
      </c>
      <c r="P4" s="12">
        <v>15500000</v>
      </c>
      <c r="Q4" s="12">
        <v>6312964</v>
      </c>
      <c r="R4" s="12">
        <v>1700000</v>
      </c>
      <c r="S4" s="12">
        <v>3021146</v>
      </c>
      <c r="T4" s="12">
        <v>3500000</v>
      </c>
      <c r="U4" s="12"/>
      <c r="V4" s="12">
        <v>0</v>
      </c>
      <c r="W4" s="13" t="e">
        <f>B4+D4+H4+F4+J4+N4+#REF!+Q4+S4+U7</f>
        <v>#REF!</v>
      </c>
      <c r="X4" s="12">
        <f t="shared" ref="X4:X35" si="0">C4+E4+I4+K4+V4+O4+P4+R4+T4+G4</f>
        <v>138700000</v>
      </c>
    </row>
    <row r="5" spans="1:24">
      <c r="A5" s="11" t="s">
        <v>25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>
        <v>0</v>
      </c>
      <c r="O5" s="14"/>
      <c r="P5" s="14"/>
      <c r="Q5" s="14"/>
      <c r="R5" s="14"/>
      <c r="S5" s="14"/>
      <c r="T5" s="14"/>
      <c r="U5" s="14"/>
      <c r="V5" s="14"/>
      <c r="W5" s="13" t="e">
        <f>B5+D5+H5++J5+L5+N5+#REF!+Q5+S5+F5</f>
        <v>#REF!</v>
      </c>
      <c r="X5" s="12">
        <f t="shared" si="0"/>
        <v>0</v>
      </c>
    </row>
    <row r="6" spans="1:24">
      <c r="A6" s="15" t="s">
        <v>26</v>
      </c>
      <c r="B6" s="16">
        <f>SUM(B4:B5)</f>
        <v>0</v>
      </c>
      <c r="C6" s="16">
        <f>SUM(C4:C5)</f>
        <v>0</v>
      </c>
      <c r="D6" s="16">
        <f t="shared" ref="D6:W6" si="1">SUM(D4:D5)</f>
        <v>21773719</v>
      </c>
      <c r="E6" s="16">
        <f>SUM(E4:E5)</f>
        <v>25000000</v>
      </c>
      <c r="F6" s="16">
        <f t="shared" si="1"/>
        <v>89430084</v>
      </c>
      <c r="G6" s="16">
        <f t="shared" si="1"/>
        <v>85000000</v>
      </c>
      <c r="H6" s="16">
        <f t="shared" si="1"/>
        <v>5407003</v>
      </c>
      <c r="I6" s="16">
        <f t="shared" si="1"/>
        <v>5000000</v>
      </c>
      <c r="J6" s="16">
        <f t="shared" si="1"/>
        <v>0</v>
      </c>
      <c r="K6" s="16">
        <f t="shared" si="1"/>
        <v>0</v>
      </c>
      <c r="L6" s="16">
        <f t="shared" si="1"/>
        <v>853785</v>
      </c>
      <c r="M6" s="16">
        <f t="shared" si="1"/>
        <v>0</v>
      </c>
      <c r="N6" s="16">
        <f t="shared" si="1"/>
        <v>0</v>
      </c>
      <c r="O6" s="16">
        <f t="shared" si="1"/>
        <v>3000000</v>
      </c>
      <c r="P6" s="16">
        <f t="shared" si="1"/>
        <v>15500000</v>
      </c>
      <c r="Q6" s="16">
        <f t="shared" si="1"/>
        <v>6312964</v>
      </c>
      <c r="R6" s="16">
        <f t="shared" si="1"/>
        <v>1700000</v>
      </c>
      <c r="S6" s="16">
        <f t="shared" si="1"/>
        <v>3021146</v>
      </c>
      <c r="T6" s="16">
        <f t="shared" si="1"/>
        <v>3500000</v>
      </c>
      <c r="U6" s="16">
        <f>SUM(U4:U5)</f>
        <v>0</v>
      </c>
      <c r="V6" s="16">
        <f>SUM(V4:V5)</f>
        <v>0</v>
      </c>
      <c r="W6" s="16" t="e">
        <f t="shared" si="1"/>
        <v>#REF!</v>
      </c>
      <c r="X6" s="17">
        <f t="shared" si="0"/>
        <v>138700000</v>
      </c>
    </row>
    <row r="7" spans="1:24">
      <c r="A7" s="11" t="s">
        <v>27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3" t="e">
        <f>B7+D7+H7++J7+N7+#REF!+Q7+S7+F7+U7</f>
        <v>#REF!</v>
      </c>
      <c r="X7" s="12">
        <f t="shared" si="0"/>
        <v>0</v>
      </c>
    </row>
    <row r="8" spans="1:24">
      <c r="A8" s="11" t="s">
        <v>28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3" t="e">
        <f>B8+D8+H8++J8+N8+#REF!+Q8+S8+F8+U8</f>
        <v>#REF!</v>
      </c>
      <c r="X8" s="12">
        <f t="shared" si="0"/>
        <v>0</v>
      </c>
    </row>
    <row r="9" spans="1:24">
      <c r="A9" s="18" t="s">
        <v>29</v>
      </c>
      <c r="B9" s="19">
        <v>0</v>
      </c>
      <c r="C9" s="19">
        <v>0</v>
      </c>
      <c r="D9" s="19">
        <f>SUM(D7:D8)</f>
        <v>0</v>
      </c>
      <c r="E9" s="19">
        <v>0</v>
      </c>
      <c r="F9" s="19">
        <f>SUM(F7:F8)</f>
        <v>0</v>
      </c>
      <c r="G9" s="19">
        <v>0</v>
      </c>
      <c r="H9" s="19">
        <v>0</v>
      </c>
      <c r="I9" s="19">
        <v>0</v>
      </c>
      <c r="J9" s="19">
        <f>SUM(J7:J8)</f>
        <v>0</v>
      </c>
      <c r="K9" s="19">
        <v>0</v>
      </c>
      <c r="L9" s="19">
        <f>SUM(L7:L8)</f>
        <v>0</v>
      </c>
      <c r="M9" s="19">
        <v>0</v>
      </c>
      <c r="N9" s="19">
        <f>SUM(N7:N8)</f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/>
      <c r="V9" s="19">
        <v>0</v>
      </c>
      <c r="W9" s="13" t="e">
        <f>B9+D9+H9++J9+N9+#REF!+Q9+S9+F9+U9</f>
        <v>#REF!</v>
      </c>
      <c r="X9" s="12">
        <f t="shared" si="0"/>
        <v>0</v>
      </c>
    </row>
    <row r="10" spans="1:24">
      <c r="A10" s="18" t="s">
        <v>30</v>
      </c>
      <c r="B10" s="20">
        <v>64404</v>
      </c>
      <c r="C10" s="20">
        <v>0</v>
      </c>
      <c r="D10" s="20">
        <v>0</v>
      </c>
      <c r="E10" s="20">
        <v>0</v>
      </c>
      <c r="F10" s="20">
        <v>1399639</v>
      </c>
      <c r="G10" s="20">
        <v>1000000</v>
      </c>
      <c r="H10" s="20">
        <v>275500</v>
      </c>
      <c r="I10" s="20">
        <v>350000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1500000</v>
      </c>
      <c r="Q10" s="20">
        <v>0</v>
      </c>
      <c r="R10" s="20">
        <v>0</v>
      </c>
      <c r="S10" s="20">
        <v>0</v>
      </c>
      <c r="T10" s="20">
        <v>0</v>
      </c>
      <c r="U10" s="20">
        <v>31822051</v>
      </c>
      <c r="V10" s="20">
        <v>0</v>
      </c>
      <c r="W10" s="13" t="e">
        <f>B10+D10+H10++J10+N10+#REF!+Q10+S10+F10+U10</f>
        <v>#REF!</v>
      </c>
      <c r="X10" s="12">
        <f t="shared" si="0"/>
        <v>2850000</v>
      </c>
    </row>
    <row r="11" spans="1:24">
      <c r="A11" s="11" t="s">
        <v>31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3" t="e">
        <f>B11+D11+H11++J11+N11+#REF!+Q11+S11+F11+U11</f>
        <v>#REF!</v>
      </c>
      <c r="X11" s="12">
        <f t="shared" si="0"/>
        <v>0</v>
      </c>
    </row>
    <row r="12" spans="1:24">
      <c r="A12" s="21" t="s">
        <v>32</v>
      </c>
      <c r="B12" s="22">
        <f>SUM(B13:B22)</f>
        <v>962909</v>
      </c>
      <c r="C12" s="22">
        <f>SUM(C13:C22)</f>
        <v>1100000</v>
      </c>
      <c r="D12" s="22">
        <f t="shared" ref="D12:V12" si="2">SUM(D13:D22)</f>
        <v>8976595</v>
      </c>
      <c r="E12" s="22">
        <f t="shared" si="2"/>
        <v>9810000</v>
      </c>
      <c r="F12" s="22">
        <f t="shared" si="2"/>
        <v>68784994</v>
      </c>
      <c r="G12" s="22">
        <f t="shared" si="2"/>
        <v>54450000</v>
      </c>
      <c r="H12" s="22">
        <f t="shared" si="2"/>
        <v>818514</v>
      </c>
      <c r="I12" s="22">
        <f t="shared" si="2"/>
        <v>990000</v>
      </c>
      <c r="J12" s="22">
        <f t="shared" si="2"/>
        <v>20421</v>
      </c>
      <c r="K12" s="22">
        <f t="shared" si="2"/>
        <v>21000</v>
      </c>
      <c r="L12" s="22">
        <f t="shared" si="2"/>
        <v>0</v>
      </c>
      <c r="M12" s="22">
        <f t="shared" si="2"/>
        <v>0</v>
      </c>
      <c r="N12" s="22">
        <f t="shared" si="2"/>
        <v>53798</v>
      </c>
      <c r="O12" s="22">
        <f t="shared" si="2"/>
        <v>3700000</v>
      </c>
      <c r="P12" s="22">
        <f t="shared" si="2"/>
        <v>800000</v>
      </c>
      <c r="Q12" s="22">
        <f t="shared" si="2"/>
        <v>223637</v>
      </c>
      <c r="R12" s="22">
        <f t="shared" si="2"/>
        <v>26500</v>
      </c>
      <c r="S12" s="22">
        <f t="shared" si="2"/>
        <v>20299</v>
      </c>
      <c r="T12" s="22">
        <f t="shared" si="2"/>
        <v>23000</v>
      </c>
      <c r="U12" s="22">
        <f t="shared" si="2"/>
        <v>0</v>
      </c>
      <c r="V12" s="22">
        <f t="shared" si="2"/>
        <v>0</v>
      </c>
      <c r="W12" s="23" t="e">
        <f>B12+D12+H12++J12+N12+#REF!+Q12+S12+F12+U12</f>
        <v>#REF!</v>
      </c>
      <c r="X12" s="22">
        <f t="shared" si="0"/>
        <v>70920500</v>
      </c>
    </row>
    <row r="13" spans="1:24">
      <c r="A13" s="11" t="s">
        <v>33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3" t="e">
        <f>B13+D13+H13++J13+N13+#REF!+Q13+S13+F13+U13</f>
        <v>#REF!</v>
      </c>
      <c r="X13" s="12">
        <f t="shared" si="0"/>
        <v>0</v>
      </c>
    </row>
    <row r="14" spans="1:24">
      <c r="A14" s="11" t="s">
        <v>34</v>
      </c>
      <c r="B14" s="12"/>
      <c r="C14" s="12"/>
      <c r="D14" s="12">
        <v>7495116</v>
      </c>
      <c r="E14" s="12">
        <v>8000000</v>
      </c>
      <c r="F14" s="12">
        <v>8396787</v>
      </c>
      <c r="G14" s="12">
        <v>4000000</v>
      </c>
      <c r="H14" s="12">
        <v>34719</v>
      </c>
      <c r="I14" s="12">
        <v>50000</v>
      </c>
      <c r="J14" s="12"/>
      <c r="K14" s="12"/>
      <c r="L14" s="12"/>
      <c r="M14" s="12"/>
      <c r="N14" s="12"/>
      <c r="O14" s="12">
        <v>2500000</v>
      </c>
      <c r="P14" s="12"/>
      <c r="Q14" s="12"/>
      <c r="R14" s="12"/>
      <c r="S14" s="12"/>
      <c r="T14" s="12"/>
      <c r="U14" s="12"/>
      <c r="V14" s="12"/>
      <c r="W14" s="13" t="e">
        <f>B14+D14+H14++J14+N14+#REF!+Q14+S14+F14+U14</f>
        <v>#REF!</v>
      </c>
      <c r="X14" s="12">
        <f t="shared" si="0"/>
        <v>14550000</v>
      </c>
    </row>
    <row r="15" spans="1:24">
      <c r="A15" s="11" t="s">
        <v>35</v>
      </c>
      <c r="B15" s="12"/>
      <c r="C15" s="12"/>
      <c r="D15" s="12">
        <v>982514</v>
      </c>
      <c r="E15" s="12">
        <v>1000000</v>
      </c>
      <c r="F15" s="12">
        <v>28176955</v>
      </c>
      <c r="G15" s="12">
        <v>30000000</v>
      </c>
      <c r="H15" s="12">
        <v>588801</v>
      </c>
      <c r="I15" s="12">
        <v>600000</v>
      </c>
      <c r="J15" s="12">
        <v>5286</v>
      </c>
      <c r="K15" s="12">
        <v>6000</v>
      </c>
      <c r="L15" s="12"/>
      <c r="M15" s="12"/>
      <c r="N15" s="12">
        <v>10599</v>
      </c>
      <c r="O15" s="12">
        <v>300000</v>
      </c>
      <c r="P15" s="12">
        <v>25000</v>
      </c>
      <c r="Q15" s="12"/>
      <c r="R15" s="12"/>
      <c r="S15" s="12"/>
      <c r="T15" s="12"/>
      <c r="U15" s="12"/>
      <c r="V15" s="12"/>
      <c r="W15" s="13" t="e">
        <f>B15+D15+H15++J15+N15+#REF!+Q15+S15+F15+U15</f>
        <v>#REF!</v>
      </c>
      <c r="X15" s="12">
        <f t="shared" si="0"/>
        <v>31931000</v>
      </c>
    </row>
    <row r="16" spans="1:24">
      <c r="A16" s="11" t="s">
        <v>36</v>
      </c>
      <c r="B16" s="12"/>
      <c r="C16" s="12"/>
      <c r="D16" s="12">
        <v>246067</v>
      </c>
      <c r="E16" s="12">
        <v>250000</v>
      </c>
      <c r="F16" s="12">
        <v>11475151</v>
      </c>
      <c r="G16" s="12">
        <v>11900000</v>
      </c>
      <c r="H16" s="12">
        <v>56604</v>
      </c>
      <c r="I16" s="12">
        <v>65000</v>
      </c>
      <c r="J16" s="12">
        <v>15135</v>
      </c>
      <c r="K16" s="12">
        <v>15000</v>
      </c>
      <c r="L16" s="12"/>
      <c r="M16" s="12"/>
      <c r="N16" s="12">
        <v>43199</v>
      </c>
      <c r="O16" s="12">
        <v>350000</v>
      </c>
      <c r="P16" s="12"/>
      <c r="Q16" s="12"/>
      <c r="R16" s="12"/>
      <c r="S16" s="12"/>
      <c r="T16" s="12"/>
      <c r="U16" s="12"/>
      <c r="V16" s="12"/>
      <c r="W16" s="13" t="e">
        <f>B16+D16+H16++J16+N16+#REF!+Q16+S16+F16+U16</f>
        <v>#REF!</v>
      </c>
      <c r="X16" s="12">
        <f t="shared" si="0"/>
        <v>12580000</v>
      </c>
    </row>
    <row r="17" spans="1:24">
      <c r="A17" s="11" t="s">
        <v>37</v>
      </c>
      <c r="B17" s="12">
        <v>617705</v>
      </c>
      <c r="C17" s="12">
        <v>750000</v>
      </c>
      <c r="D17" s="12"/>
      <c r="E17" s="12"/>
      <c r="F17" s="12">
        <v>288350</v>
      </c>
      <c r="G17" s="12">
        <v>300000</v>
      </c>
      <c r="H17" s="12"/>
      <c r="I17" s="12"/>
      <c r="J17" s="12"/>
      <c r="K17" s="12"/>
      <c r="L17" s="12"/>
      <c r="M17" s="12"/>
      <c r="N17" s="12"/>
      <c r="O17" s="12">
        <v>400000</v>
      </c>
      <c r="P17" s="12">
        <v>35000</v>
      </c>
      <c r="Q17" s="12"/>
      <c r="R17" s="12"/>
      <c r="S17" s="12"/>
      <c r="T17" s="12"/>
      <c r="U17" s="12"/>
      <c r="V17" s="12"/>
      <c r="W17" s="13" t="e">
        <f>B17+D17+H17++J17+N17+#REF!+Q17+S17+F17+U17</f>
        <v>#REF!</v>
      </c>
      <c r="X17" s="12">
        <f t="shared" si="0"/>
        <v>1485000</v>
      </c>
    </row>
    <row r="18" spans="1:24">
      <c r="A18" s="11" t="s">
        <v>38</v>
      </c>
      <c r="B18" s="12"/>
      <c r="C18" s="12"/>
      <c r="D18" s="12">
        <v>197468</v>
      </c>
      <c r="E18" s="12">
        <v>400000</v>
      </c>
      <c r="F18" s="12">
        <v>4619232</v>
      </c>
      <c r="G18" s="12">
        <v>4700000</v>
      </c>
      <c r="H18" s="12">
        <v>106500</v>
      </c>
      <c r="I18" s="12">
        <v>150000</v>
      </c>
      <c r="J18" s="12"/>
      <c r="K18" s="12"/>
      <c r="L18" s="12"/>
      <c r="M18" s="12"/>
      <c r="N18" s="12"/>
      <c r="O18" s="12"/>
      <c r="P18" s="12">
        <v>300000</v>
      </c>
      <c r="Q18" s="12">
        <v>5894</v>
      </c>
      <c r="R18" s="12">
        <v>6500</v>
      </c>
      <c r="S18" s="12"/>
      <c r="T18" s="12"/>
      <c r="U18" s="12"/>
      <c r="V18" s="12"/>
      <c r="W18" s="13" t="e">
        <f>B18+D18+H18++J18+N18+#REF!+Q18+S18+F18+U18</f>
        <v>#REF!</v>
      </c>
      <c r="X18" s="12">
        <f t="shared" si="0"/>
        <v>5556500</v>
      </c>
    </row>
    <row r="19" spans="1:24">
      <c r="A19" s="11" t="s">
        <v>39</v>
      </c>
      <c r="B19" s="12">
        <v>144439</v>
      </c>
      <c r="C19" s="12">
        <v>150000</v>
      </c>
      <c r="D19" s="12"/>
      <c r="E19" s="12"/>
      <c r="F19" s="12">
        <v>114009</v>
      </c>
      <c r="G19" s="12">
        <v>200000</v>
      </c>
      <c r="H19" s="12">
        <v>21497</v>
      </c>
      <c r="I19" s="12">
        <v>50000</v>
      </c>
      <c r="J19" s="12"/>
      <c r="K19" s="12"/>
      <c r="L19" s="12"/>
      <c r="M19" s="12"/>
      <c r="N19" s="12"/>
      <c r="O19" s="12"/>
      <c r="P19" s="12">
        <v>40000</v>
      </c>
      <c r="Q19" s="12">
        <v>51544</v>
      </c>
      <c r="R19" s="12">
        <v>20000</v>
      </c>
      <c r="S19" s="12">
        <v>3480</v>
      </c>
      <c r="T19" s="12">
        <v>5000</v>
      </c>
      <c r="U19" s="12"/>
      <c r="V19" s="12"/>
      <c r="W19" s="13" t="e">
        <f>B19+D19+H19++J19+N19+#REF!+Q19+S19+F19+U19</f>
        <v>#REF!</v>
      </c>
      <c r="X19" s="12">
        <f t="shared" si="0"/>
        <v>465000</v>
      </c>
    </row>
    <row r="20" spans="1:24">
      <c r="A20" s="11" t="s">
        <v>40</v>
      </c>
      <c r="B20" s="12">
        <v>57189</v>
      </c>
      <c r="C20" s="12">
        <v>50000</v>
      </c>
      <c r="D20" s="12">
        <v>6583</v>
      </c>
      <c r="E20" s="12">
        <v>60000</v>
      </c>
      <c r="F20" s="12">
        <v>26535</v>
      </c>
      <c r="G20" s="12">
        <v>350000</v>
      </c>
      <c r="H20" s="12"/>
      <c r="I20" s="12">
        <v>60000</v>
      </c>
      <c r="J20" s="12"/>
      <c r="K20" s="12"/>
      <c r="L20" s="12"/>
      <c r="M20" s="12"/>
      <c r="N20" s="12"/>
      <c r="O20" s="12"/>
      <c r="P20" s="12">
        <v>300000</v>
      </c>
      <c r="Q20" s="12"/>
      <c r="R20" s="12"/>
      <c r="S20" s="12">
        <v>7500</v>
      </c>
      <c r="T20" s="12">
        <v>8000</v>
      </c>
      <c r="U20" s="12"/>
      <c r="V20" s="12"/>
      <c r="W20" s="13" t="e">
        <f>B20+D20+H20++J20+N20+#REF!+Q20+S20+F20+U20</f>
        <v>#REF!</v>
      </c>
      <c r="X20" s="12">
        <f t="shared" si="0"/>
        <v>828000</v>
      </c>
    </row>
    <row r="21" spans="1:24">
      <c r="A21" s="11" t="s">
        <v>41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3" t="e">
        <f>B21+D21+H21++J21+N21+#REF!+Q21+S21+F21+U21</f>
        <v>#REF!</v>
      </c>
      <c r="X21" s="12">
        <f t="shared" si="0"/>
        <v>0</v>
      </c>
    </row>
    <row r="22" spans="1:24">
      <c r="A22" s="11" t="s">
        <v>42</v>
      </c>
      <c r="B22" s="12">
        <v>143576</v>
      </c>
      <c r="C22" s="12">
        <v>150000</v>
      </c>
      <c r="D22" s="12">
        <v>48847</v>
      </c>
      <c r="E22" s="12">
        <v>100000</v>
      </c>
      <c r="F22" s="12">
        <v>15687975</v>
      </c>
      <c r="G22" s="12">
        <v>3000000</v>
      </c>
      <c r="H22" s="12">
        <v>10393</v>
      </c>
      <c r="I22" s="12">
        <v>15000</v>
      </c>
      <c r="J22" s="12"/>
      <c r="K22" s="12"/>
      <c r="L22" s="12"/>
      <c r="M22" s="12"/>
      <c r="N22" s="12"/>
      <c r="O22" s="12">
        <v>150000</v>
      </c>
      <c r="P22" s="12">
        <v>100000</v>
      </c>
      <c r="Q22" s="12">
        <v>166199</v>
      </c>
      <c r="R22" s="12"/>
      <c r="S22" s="12">
        <v>9319</v>
      </c>
      <c r="T22" s="12">
        <v>10000</v>
      </c>
      <c r="U22" s="12"/>
      <c r="V22" s="12"/>
      <c r="W22" s="13" t="e">
        <f>B22+D22+H22++J22+N22+#REF!+Q22+S22+F22+U22</f>
        <v>#REF!</v>
      </c>
      <c r="X22" s="12">
        <f t="shared" si="0"/>
        <v>3525000</v>
      </c>
    </row>
    <row r="23" spans="1:24">
      <c r="A23" s="21" t="s">
        <v>43</v>
      </c>
      <c r="B23" s="22">
        <f>B24+B25+B26+B27+B28+B29+B30+B31+B32+B33+B34+B35+B36+B37+B38+B39</f>
        <v>4946736</v>
      </c>
      <c r="C23" s="22">
        <f t="shared" ref="C23:V23" si="3">C24+C25+C26+C27+C28+C29+C30+C31+C32+C33+C34+C35+C36+C37+C38+C39</f>
        <v>5400000</v>
      </c>
      <c r="D23" s="22">
        <f t="shared" si="3"/>
        <v>94021</v>
      </c>
      <c r="E23" s="22">
        <f t="shared" si="3"/>
        <v>160000</v>
      </c>
      <c r="F23" s="22">
        <f t="shared" si="3"/>
        <v>19427542</v>
      </c>
      <c r="G23" s="22">
        <f t="shared" si="3"/>
        <v>14840000</v>
      </c>
      <c r="H23" s="22">
        <f t="shared" si="3"/>
        <v>196103</v>
      </c>
      <c r="I23" s="22">
        <f t="shared" si="3"/>
        <v>525000</v>
      </c>
      <c r="J23" s="22">
        <f t="shared" si="3"/>
        <v>0</v>
      </c>
      <c r="K23" s="22">
        <f t="shared" si="3"/>
        <v>0</v>
      </c>
      <c r="L23" s="22">
        <f t="shared" si="3"/>
        <v>0</v>
      </c>
      <c r="M23" s="22">
        <f t="shared" si="3"/>
        <v>0</v>
      </c>
      <c r="N23" s="22">
        <f t="shared" si="3"/>
        <v>175261</v>
      </c>
      <c r="O23" s="22">
        <f t="shared" si="3"/>
        <v>435000</v>
      </c>
      <c r="P23" s="22">
        <f t="shared" si="3"/>
        <v>670000</v>
      </c>
      <c r="Q23" s="22">
        <f t="shared" si="3"/>
        <v>424839</v>
      </c>
      <c r="R23" s="22">
        <f t="shared" si="3"/>
        <v>135000</v>
      </c>
      <c r="S23" s="22">
        <f t="shared" si="3"/>
        <v>32488</v>
      </c>
      <c r="T23" s="22">
        <f t="shared" si="3"/>
        <v>5000</v>
      </c>
      <c r="U23" s="22">
        <f t="shared" si="3"/>
        <v>0</v>
      </c>
      <c r="V23" s="22">
        <f t="shared" si="3"/>
        <v>0</v>
      </c>
      <c r="W23" s="23" t="e">
        <f>B23+D23+H23++J23+N23+#REF!+Q23+S23+F23+U23</f>
        <v>#REF!</v>
      </c>
      <c r="X23" s="22">
        <f t="shared" si="0"/>
        <v>22170000</v>
      </c>
    </row>
    <row r="24" spans="1:24">
      <c r="A24" s="11" t="s">
        <v>44</v>
      </c>
      <c r="B24" s="12"/>
      <c r="C24" s="12"/>
      <c r="D24" s="12"/>
      <c r="E24" s="12"/>
      <c r="F24" s="12">
        <v>33197</v>
      </c>
      <c r="G24" s="12">
        <v>50000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3" t="e">
        <f>B24+D24+H24++J24+N24+#REF!+Q24+S24+F24+U24</f>
        <v>#REF!</v>
      </c>
      <c r="X24" s="12">
        <f t="shared" si="0"/>
        <v>50000</v>
      </c>
    </row>
    <row r="25" spans="1:24">
      <c r="A25" s="11" t="s">
        <v>45</v>
      </c>
      <c r="B25" s="12">
        <v>13071</v>
      </c>
      <c r="C25" s="12"/>
      <c r="D25" s="12"/>
      <c r="E25" s="12"/>
      <c r="F25" s="12">
        <v>1959407</v>
      </c>
      <c r="G25" s="12">
        <v>1500000</v>
      </c>
      <c r="H25" s="12"/>
      <c r="I25" s="12"/>
      <c r="J25" s="12"/>
      <c r="K25" s="12"/>
      <c r="L25" s="12"/>
      <c r="M25" s="12"/>
      <c r="N25" s="12">
        <v>150000</v>
      </c>
      <c r="O25" s="12">
        <v>400000</v>
      </c>
      <c r="P25" s="12"/>
      <c r="Q25" s="12">
        <v>394839</v>
      </c>
      <c r="R25" s="12">
        <v>135000</v>
      </c>
      <c r="S25" s="12"/>
      <c r="T25" s="12"/>
      <c r="U25" s="12"/>
      <c r="V25" s="12"/>
      <c r="W25" s="13" t="e">
        <f>B25+D25+H25++J25+N25+#REF!+Q25+S25+F25+U25</f>
        <v>#REF!</v>
      </c>
      <c r="X25" s="12">
        <f t="shared" si="0"/>
        <v>2035000</v>
      </c>
    </row>
    <row r="26" spans="1:24">
      <c r="A26" s="11" t="s">
        <v>46</v>
      </c>
      <c r="B26" s="12">
        <v>356702</v>
      </c>
      <c r="C26" s="12">
        <v>100000</v>
      </c>
      <c r="D26" s="12">
        <v>66173</v>
      </c>
      <c r="E26" s="12">
        <v>100000</v>
      </c>
      <c r="F26" s="12">
        <v>7294039</v>
      </c>
      <c r="G26" s="12">
        <v>5000000</v>
      </c>
      <c r="H26" s="12">
        <v>14600</v>
      </c>
      <c r="I26" s="12">
        <v>300000</v>
      </c>
      <c r="J26" s="12"/>
      <c r="K26" s="12"/>
      <c r="L26" s="12"/>
      <c r="M26" s="12"/>
      <c r="N26" s="12">
        <v>1600</v>
      </c>
      <c r="O26" s="12">
        <v>10000</v>
      </c>
      <c r="P26" s="12">
        <v>550000</v>
      </c>
      <c r="Q26" s="12"/>
      <c r="R26" s="12"/>
      <c r="S26" s="12">
        <v>32488</v>
      </c>
      <c r="T26" s="12">
        <v>5000</v>
      </c>
      <c r="U26" s="12"/>
      <c r="V26" s="12"/>
      <c r="W26" s="13" t="e">
        <f>B26+D26+H26++J26+N26+#REF!+Q26+S26+F26+U26</f>
        <v>#REF!</v>
      </c>
      <c r="X26" s="12">
        <f t="shared" si="0"/>
        <v>6065000</v>
      </c>
    </row>
    <row r="27" spans="1:24">
      <c r="A27" s="11" t="s">
        <v>47</v>
      </c>
      <c r="B27" s="12"/>
      <c r="C27" s="12"/>
      <c r="D27" s="12"/>
      <c r="E27" s="12"/>
      <c r="F27" s="12">
        <v>881158</v>
      </c>
      <c r="G27" s="12">
        <v>1000000</v>
      </c>
      <c r="H27" s="12"/>
      <c r="I27" s="12"/>
      <c r="J27" s="12"/>
      <c r="K27" s="12"/>
      <c r="L27" s="12"/>
      <c r="M27" s="12"/>
      <c r="N27" s="12"/>
      <c r="O27" s="12"/>
      <c r="P27" s="12">
        <v>100000</v>
      </c>
      <c r="Q27" s="12"/>
      <c r="R27" s="12"/>
      <c r="S27" s="12"/>
      <c r="T27" s="12"/>
      <c r="U27" s="12"/>
      <c r="V27" s="12"/>
      <c r="W27" s="13" t="e">
        <f>B27+D27+H27++J27+N27+#REF!+Q27+S27+F27+U27</f>
        <v>#REF!</v>
      </c>
      <c r="X27" s="12">
        <f t="shared" si="0"/>
        <v>1100000</v>
      </c>
    </row>
    <row r="28" spans="1:24">
      <c r="A28" s="11" t="s">
        <v>48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3" t="e">
        <f>B28+D28+H28++J28+N28+#REF!+Q28+S28+F28+U28</f>
        <v>#REF!</v>
      </c>
      <c r="X28" s="12">
        <f t="shared" si="0"/>
        <v>0</v>
      </c>
    </row>
    <row r="29" spans="1:24">
      <c r="A29" s="11" t="s">
        <v>49</v>
      </c>
      <c r="B29" s="12">
        <v>120030</v>
      </c>
      <c r="C29" s="12">
        <v>50000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3" t="e">
        <f>B29+D29+H29++J29+N29+#REF!+Q29+S29+F29+U29</f>
        <v>#REF!</v>
      </c>
      <c r="X29" s="12">
        <f t="shared" si="0"/>
        <v>50000</v>
      </c>
    </row>
    <row r="30" spans="1:24">
      <c r="A30" s="11" t="s">
        <v>50</v>
      </c>
      <c r="B30" s="12">
        <v>1080000</v>
      </c>
      <c r="C30" s="12">
        <v>1200000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3" t="e">
        <f>B30+D30+H30++J30+N30+#REF!+Q30+S30+F30+U30</f>
        <v>#REF!</v>
      </c>
      <c r="X30" s="12">
        <f t="shared" si="0"/>
        <v>1200000</v>
      </c>
    </row>
    <row r="31" spans="1:24">
      <c r="A31" s="11" t="s">
        <v>51</v>
      </c>
      <c r="B31" s="12">
        <v>600000</v>
      </c>
      <c r="C31" s="12">
        <v>600000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3" t="e">
        <f>B31+D31+H31++J31+N31+#REF!+Q31+S31+F31+U31</f>
        <v>#REF!</v>
      </c>
      <c r="X31" s="12">
        <f t="shared" si="0"/>
        <v>600000</v>
      </c>
    </row>
    <row r="32" spans="1:24">
      <c r="A32" s="11" t="s">
        <v>52</v>
      </c>
      <c r="B32" s="12">
        <v>65041</v>
      </c>
      <c r="C32" s="12">
        <v>70000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3" t="e">
        <f>B32+D32+H32++J32+N32+#REF!+Q32+S32+F32+U32</f>
        <v>#REF!</v>
      </c>
      <c r="X32" s="12">
        <f t="shared" si="0"/>
        <v>70000</v>
      </c>
    </row>
    <row r="33" spans="1:24">
      <c r="A33" s="11" t="s">
        <v>53</v>
      </c>
      <c r="B33" s="12">
        <v>618135</v>
      </c>
      <c r="C33" s="12">
        <v>650000</v>
      </c>
      <c r="D33" s="12"/>
      <c r="E33" s="12"/>
      <c r="F33" s="12">
        <v>82562</v>
      </c>
      <c r="G33" s="12">
        <v>90000</v>
      </c>
      <c r="H33" s="12">
        <v>22567</v>
      </c>
      <c r="I33" s="12">
        <v>25000</v>
      </c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3" t="e">
        <f>B33+D33+H33++J33+N33+#REF!+Q33+S33+F33+U33</f>
        <v>#REF!</v>
      </c>
      <c r="X33" s="12">
        <f t="shared" si="0"/>
        <v>765000</v>
      </c>
    </row>
    <row r="34" spans="1:24">
      <c r="A34" s="11" t="s">
        <v>54</v>
      </c>
      <c r="B34" s="12">
        <v>129169</v>
      </c>
      <c r="C34" s="12">
        <v>130000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3" t="e">
        <f>B34+D34+H34++J34+N34+#REF!+Q34+S34+F34+U34</f>
        <v>#REF!</v>
      </c>
      <c r="X34" s="12">
        <f t="shared" si="0"/>
        <v>130000</v>
      </c>
    </row>
    <row r="35" spans="1:24">
      <c r="A35" s="11" t="s">
        <v>55</v>
      </c>
      <c r="B35" s="12">
        <v>1612560</v>
      </c>
      <c r="C35" s="12">
        <v>2400000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3" t="e">
        <f>B35+D35+H35++J35+N35+#REF!+Q35+S35+F35+U35</f>
        <v>#REF!</v>
      </c>
      <c r="X35" s="12">
        <f t="shared" si="0"/>
        <v>2400000</v>
      </c>
    </row>
    <row r="36" spans="1:24">
      <c r="A36" s="11" t="s">
        <v>56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3" t="e">
        <f>B36+D36+H36++J36+N36+#REF!+Q36+S36+F36+U36</f>
        <v>#REF!</v>
      </c>
      <c r="X36" s="12">
        <f t="shared" ref="X36:X67" si="4">C36+E36+I36+K36+V36+O36+P36+R36+T36+G36</f>
        <v>0</v>
      </c>
    </row>
    <row r="37" spans="1:24">
      <c r="A37" s="11" t="s">
        <v>57</v>
      </c>
      <c r="B37" s="12"/>
      <c r="C37" s="12"/>
      <c r="D37" s="12"/>
      <c r="E37" s="12"/>
      <c r="F37" s="12">
        <v>2084558</v>
      </c>
      <c r="G37" s="12">
        <v>2200000</v>
      </c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3" t="e">
        <f>B37+D37+H37++J37+N37+#REF!+Q37+S37+F37+U37</f>
        <v>#REF!</v>
      </c>
      <c r="X37" s="12">
        <f t="shared" si="4"/>
        <v>2200000</v>
      </c>
    </row>
    <row r="38" spans="1:24">
      <c r="A38" s="11" t="s">
        <v>58</v>
      </c>
      <c r="B38" s="12"/>
      <c r="C38" s="12"/>
      <c r="D38" s="12"/>
      <c r="E38" s="12"/>
      <c r="F38" s="12">
        <v>3084250</v>
      </c>
      <c r="G38" s="12">
        <v>2000000</v>
      </c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3" t="e">
        <f>B38+D38+H38++J38+N38+#REF!+Q38+S38+F38+U38</f>
        <v>#REF!</v>
      </c>
      <c r="X38" s="12">
        <f t="shared" si="4"/>
        <v>2000000</v>
      </c>
    </row>
    <row r="39" spans="1:24">
      <c r="A39" s="11" t="s">
        <v>59</v>
      </c>
      <c r="B39" s="12">
        <v>352028</v>
      </c>
      <c r="C39" s="12">
        <v>200000</v>
      </c>
      <c r="D39" s="12">
        <v>27848</v>
      </c>
      <c r="E39" s="12">
        <v>60000</v>
      </c>
      <c r="F39" s="12">
        <v>4008371</v>
      </c>
      <c r="G39" s="12">
        <v>3000000</v>
      </c>
      <c r="H39" s="12">
        <v>158936</v>
      </c>
      <c r="I39" s="12">
        <v>200000</v>
      </c>
      <c r="J39" s="12"/>
      <c r="K39" s="12"/>
      <c r="L39" s="12"/>
      <c r="M39" s="12"/>
      <c r="N39" s="12">
        <v>23661</v>
      </c>
      <c r="O39" s="12">
        <v>25000</v>
      </c>
      <c r="P39" s="12">
        <v>20000</v>
      </c>
      <c r="Q39" s="12">
        <v>30000</v>
      </c>
      <c r="R39" s="12"/>
      <c r="S39" s="12"/>
      <c r="T39" s="12"/>
      <c r="U39" s="12"/>
      <c r="V39" s="12"/>
      <c r="W39" s="13" t="e">
        <f>B39+D39+H39++J39+N39+#REF!+Q39+S39+F39+U39</f>
        <v>#REF!</v>
      </c>
      <c r="X39" s="12">
        <f t="shared" si="4"/>
        <v>3505000</v>
      </c>
    </row>
    <row r="40" spans="1:24">
      <c r="A40" s="21" t="s">
        <v>60</v>
      </c>
      <c r="B40" s="22">
        <f>B41+B42+B43</f>
        <v>873156</v>
      </c>
      <c r="C40" s="22">
        <f t="shared" ref="C40:V40" si="5">C41+C42+C43</f>
        <v>745000</v>
      </c>
      <c r="D40" s="22">
        <f t="shared" si="5"/>
        <v>132886</v>
      </c>
      <c r="E40" s="22">
        <f t="shared" si="5"/>
        <v>130000</v>
      </c>
      <c r="F40" s="22">
        <f t="shared" si="5"/>
        <v>2068434</v>
      </c>
      <c r="G40" s="22">
        <f t="shared" si="5"/>
        <v>2638500</v>
      </c>
      <c r="H40" s="22">
        <f t="shared" si="5"/>
        <v>0</v>
      </c>
      <c r="I40" s="22">
        <f t="shared" si="5"/>
        <v>0</v>
      </c>
      <c r="J40" s="22">
        <f t="shared" si="5"/>
        <v>0</v>
      </c>
      <c r="K40" s="22">
        <f t="shared" si="5"/>
        <v>0</v>
      </c>
      <c r="L40" s="22">
        <f t="shared" si="5"/>
        <v>0</v>
      </c>
      <c r="M40" s="22">
        <f t="shared" si="5"/>
        <v>0</v>
      </c>
      <c r="N40" s="22">
        <f t="shared" si="5"/>
        <v>0</v>
      </c>
      <c r="O40" s="22">
        <f t="shared" si="5"/>
        <v>0</v>
      </c>
      <c r="P40" s="22">
        <f t="shared" si="5"/>
        <v>0</v>
      </c>
      <c r="Q40" s="22">
        <f t="shared" si="5"/>
        <v>0</v>
      </c>
      <c r="R40" s="22">
        <f t="shared" si="5"/>
        <v>0</v>
      </c>
      <c r="S40" s="22">
        <f t="shared" si="5"/>
        <v>0</v>
      </c>
      <c r="T40" s="22">
        <f t="shared" si="5"/>
        <v>0</v>
      </c>
      <c r="U40" s="22">
        <f t="shared" si="5"/>
        <v>207686</v>
      </c>
      <c r="V40" s="22">
        <f t="shared" si="5"/>
        <v>800000</v>
      </c>
      <c r="W40" s="23" t="e">
        <f>B40+D40+H40++J40+N40+#REF!+Q40+S40+F40+U40</f>
        <v>#REF!</v>
      </c>
      <c r="X40" s="22">
        <f t="shared" si="4"/>
        <v>4313500</v>
      </c>
    </row>
    <row r="41" spans="1:24">
      <c r="A41" s="11" t="s">
        <v>61</v>
      </c>
      <c r="B41" s="12">
        <v>673266</v>
      </c>
      <c r="C41" s="12">
        <v>500000</v>
      </c>
      <c r="D41" s="12"/>
      <c r="E41" s="12"/>
      <c r="F41" s="12">
        <v>1656405</v>
      </c>
      <c r="G41" s="12">
        <v>2000000</v>
      </c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3" t="e">
        <f>B41+D41+H41++J41+N41+#REF!+Q41+S41+F41+U41</f>
        <v>#REF!</v>
      </c>
      <c r="X41" s="12">
        <f t="shared" si="4"/>
        <v>2500000</v>
      </c>
    </row>
    <row r="42" spans="1:24">
      <c r="A42" s="11" t="s">
        <v>62</v>
      </c>
      <c r="B42" s="12">
        <v>65201</v>
      </c>
      <c r="C42" s="12">
        <v>65000</v>
      </c>
      <c r="D42" s="12">
        <v>132886</v>
      </c>
      <c r="E42" s="12">
        <v>130000</v>
      </c>
      <c r="F42" s="12">
        <v>398658</v>
      </c>
      <c r="G42" s="12">
        <v>488500</v>
      </c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3" t="e">
        <f>B42+D42+H42++J42+N42+#REF!+Q42+S42+F42+U42</f>
        <v>#REF!</v>
      </c>
      <c r="X42" s="12">
        <f t="shared" si="4"/>
        <v>683500</v>
      </c>
    </row>
    <row r="43" spans="1:24">
      <c r="A43" s="11" t="s">
        <v>63</v>
      </c>
      <c r="B43" s="12">
        <v>134689</v>
      </c>
      <c r="C43" s="12">
        <v>180000</v>
      </c>
      <c r="D43" s="12"/>
      <c r="E43" s="12"/>
      <c r="F43" s="12">
        <v>13371</v>
      </c>
      <c r="G43" s="12">
        <v>150000</v>
      </c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>
        <v>207686</v>
      </c>
      <c r="V43" s="12">
        <v>800000</v>
      </c>
      <c r="W43" s="13" t="e">
        <f>B43+D43+H43++J43+N43+#REF!+Q43+S43+F43+U43</f>
        <v>#REF!</v>
      </c>
      <c r="X43" s="12">
        <f t="shared" si="4"/>
        <v>1130000</v>
      </c>
    </row>
    <row r="44" spans="1:24">
      <c r="A44" s="11" t="s">
        <v>64</v>
      </c>
      <c r="B44" s="12">
        <v>0</v>
      </c>
      <c r="C44" s="12">
        <v>0</v>
      </c>
      <c r="D44" s="12">
        <v>0</v>
      </c>
      <c r="E44" s="12"/>
      <c r="F44" s="12">
        <v>0</v>
      </c>
      <c r="G44" s="12"/>
      <c r="H44" s="12">
        <v>12035</v>
      </c>
      <c r="I44" s="12">
        <v>0</v>
      </c>
      <c r="J44" s="12">
        <v>0</v>
      </c>
      <c r="K44" s="12"/>
      <c r="L44" s="12">
        <v>0</v>
      </c>
      <c r="M44" s="12"/>
      <c r="N44" s="12">
        <v>0</v>
      </c>
      <c r="O44" s="12"/>
      <c r="P44" s="12"/>
      <c r="Q44" s="12">
        <v>4822422</v>
      </c>
      <c r="R44" s="12">
        <v>900000</v>
      </c>
      <c r="S44" s="12">
        <v>1727383</v>
      </c>
      <c r="T44" s="12">
        <v>2000000</v>
      </c>
      <c r="U44" s="12"/>
      <c r="V44" s="12"/>
      <c r="W44" s="13" t="e">
        <f>B44+D44+H44++J44+N44+#REF!+Q44+S44+F44+U44</f>
        <v>#REF!</v>
      </c>
      <c r="X44" s="12">
        <f t="shared" si="4"/>
        <v>2900000</v>
      </c>
    </row>
    <row r="45" spans="1:24">
      <c r="A45" s="11" t="s">
        <v>65</v>
      </c>
      <c r="B45" s="12">
        <v>0</v>
      </c>
      <c r="C45" s="12">
        <v>0</v>
      </c>
      <c r="D45" s="12">
        <v>0</v>
      </c>
      <c r="E45" s="12"/>
      <c r="F45" s="12">
        <v>44094</v>
      </c>
      <c r="G45" s="12"/>
      <c r="H45" s="12">
        <v>0</v>
      </c>
      <c r="I45" s="12"/>
      <c r="J45" s="12">
        <v>0</v>
      </c>
      <c r="K45" s="12"/>
      <c r="L45" s="12">
        <v>0</v>
      </c>
      <c r="M45" s="12"/>
      <c r="N45" s="12">
        <v>0</v>
      </c>
      <c r="O45" s="12"/>
      <c r="P45" s="12"/>
      <c r="Q45" s="12">
        <v>0</v>
      </c>
      <c r="R45" s="12"/>
      <c r="S45" s="12">
        <v>0</v>
      </c>
      <c r="T45" s="12"/>
      <c r="U45" s="12"/>
      <c r="V45" s="12"/>
      <c r="W45" s="13" t="e">
        <f>B45+D45+H45++J45+N45+#REF!+Q45+S45+F45+U45</f>
        <v>#REF!</v>
      </c>
      <c r="X45" s="12">
        <f t="shared" si="4"/>
        <v>0</v>
      </c>
    </row>
    <row r="46" spans="1:24">
      <c r="A46" s="24" t="s">
        <v>66</v>
      </c>
      <c r="B46" s="25">
        <f t="shared" ref="B46:V46" si="6">B45+B44+B40+B23+B12</f>
        <v>6782801</v>
      </c>
      <c r="C46" s="25">
        <f t="shared" si="6"/>
        <v>7245000</v>
      </c>
      <c r="D46" s="25">
        <f t="shared" si="6"/>
        <v>9203502</v>
      </c>
      <c r="E46" s="25">
        <f t="shared" si="6"/>
        <v>10100000</v>
      </c>
      <c r="F46" s="25">
        <f t="shared" si="6"/>
        <v>90325064</v>
      </c>
      <c r="G46" s="25">
        <f t="shared" si="6"/>
        <v>71928500</v>
      </c>
      <c r="H46" s="25">
        <f t="shared" si="6"/>
        <v>1026652</v>
      </c>
      <c r="I46" s="25">
        <f t="shared" si="6"/>
        <v>1515000</v>
      </c>
      <c r="J46" s="25">
        <f t="shared" si="6"/>
        <v>20421</v>
      </c>
      <c r="K46" s="25">
        <f t="shared" si="6"/>
        <v>21000</v>
      </c>
      <c r="L46" s="25">
        <f t="shared" si="6"/>
        <v>0</v>
      </c>
      <c r="M46" s="25">
        <f t="shared" si="6"/>
        <v>0</v>
      </c>
      <c r="N46" s="25">
        <f t="shared" si="6"/>
        <v>229059</v>
      </c>
      <c r="O46" s="25">
        <f t="shared" si="6"/>
        <v>4135000</v>
      </c>
      <c r="P46" s="25">
        <f t="shared" si="6"/>
        <v>1470000</v>
      </c>
      <c r="Q46" s="25">
        <f t="shared" si="6"/>
        <v>5470898</v>
      </c>
      <c r="R46" s="25">
        <f t="shared" si="6"/>
        <v>1061500</v>
      </c>
      <c r="S46" s="25">
        <f t="shared" si="6"/>
        <v>1780170</v>
      </c>
      <c r="T46" s="25">
        <f t="shared" si="6"/>
        <v>2028000</v>
      </c>
      <c r="U46" s="25">
        <f t="shared" si="6"/>
        <v>207686</v>
      </c>
      <c r="V46" s="25">
        <f t="shared" si="6"/>
        <v>800000</v>
      </c>
      <c r="W46" s="23" t="e">
        <f>B46+D46+H46++J46+N46+#REF!+Q46+S46+F46+U46</f>
        <v>#REF!</v>
      </c>
      <c r="X46" s="22">
        <f t="shared" si="4"/>
        <v>100304000</v>
      </c>
    </row>
    <row r="47" spans="1:24">
      <c r="A47" s="21" t="s">
        <v>67</v>
      </c>
      <c r="B47" s="22">
        <f>B48+B49+B50+B51</f>
        <v>4755423</v>
      </c>
      <c r="C47" s="22">
        <f t="shared" ref="C47:V47" si="7">C48+C49+C50+C51</f>
        <v>5000000</v>
      </c>
      <c r="D47" s="22">
        <f t="shared" si="7"/>
        <v>1435158</v>
      </c>
      <c r="E47" s="22">
        <f t="shared" si="7"/>
        <v>4000000</v>
      </c>
      <c r="F47" s="22">
        <f t="shared" si="7"/>
        <v>37773079</v>
      </c>
      <c r="G47" s="22">
        <f t="shared" si="7"/>
        <v>39900000</v>
      </c>
      <c r="H47" s="22">
        <f t="shared" si="7"/>
        <v>3798980</v>
      </c>
      <c r="I47" s="22">
        <f t="shared" si="7"/>
        <v>4020000</v>
      </c>
      <c r="J47" s="22">
        <f t="shared" si="7"/>
        <v>0</v>
      </c>
      <c r="K47" s="22">
        <f t="shared" si="7"/>
        <v>0</v>
      </c>
      <c r="L47" s="22">
        <f t="shared" si="7"/>
        <v>0</v>
      </c>
      <c r="M47" s="22">
        <f t="shared" si="7"/>
        <v>0</v>
      </c>
      <c r="N47" s="22">
        <f t="shared" si="7"/>
        <v>864000</v>
      </c>
      <c r="O47" s="22">
        <f t="shared" si="7"/>
        <v>915000</v>
      </c>
      <c r="P47" s="22">
        <f t="shared" si="7"/>
        <v>3700000</v>
      </c>
      <c r="Q47" s="22">
        <f t="shared" si="7"/>
        <v>0</v>
      </c>
      <c r="R47" s="22">
        <f t="shared" si="7"/>
        <v>400000</v>
      </c>
      <c r="S47" s="22">
        <f t="shared" si="7"/>
        <v>0</v>
      </c>
      <c r="T47" s="22">
        <f t="shared" si="7"/>
        <v>980000</v>
      </c>
      <c r="U47" s="22">
        <f t="shared" si="7"/>
        <v>0</v>
      </c>
      <c r="V47" s="22">
        <f t="shared" si="7"/>
        <v>0</v>
      </c>
      <c r="W47" s="23" t="e">
        <f>B47+D47+H47++J47+N47+#REF!+Q47+S47+F47+U47</f>
        <v>#REF!</v>
      </c>
      <c r="X47" s="22">
        <f t="shared" si="4"/>
        <v>58915000</v>
      </c>
    </row>
    <row r="48" spans="1:24">
      <c r="A48" s="11" t="s">
        <v>68</v>
      </c>
      <c r="B48" s="12">
        <v>4013679</v>
      </c>
      <c r="C48" s="12">
        <v>4250000</v>
      </c>
      <c r="D48" s="12">
        <v>1435158</v>
      </c>
      <c r="E48" s="12">
        <v>4000000</v>
      </c>
      <c r="F48" s="12">
        <v>29335607</v>
      </c>
      <c r="G48" s="12">
        <v>31000000</v>
      </c>
      <c r="H48" s="12">
        <v>3448742</v>
      </c>
      <c r="I48" s="12">
        <v>3650000</v>
      </c>
      <c r="J48" s="12"/>
      <c r="K48" s="12"/>
      <c r="L48" s="12"/>
      <c r="M48" s="12"/>
      <c r="N48" s="12">
        <v>864000</v>
      </c>
      <c r="O48" s="12">
        <v>915000</v>
      </c>
      <c r="P48" s="12">
        <v>1000000</v>
      </c>
      <c r="Q48" s="12"/>
      <c r="R48" s="12">
        <v>400000</v>
      </c>
      <c r="S48" s="12"/>
      <c r="T48" s="12">
        <v>980000</v>
      </c>
      <c r="U48" s="12"/>
      <c r="V48" s="12"/>
      <c r="W48" s="13" t="e">
        <f>B48+D48+H48++J48+N48+#REF!+Q48+S48+F48+U48</f>
        <v>#REF!</v>
      </c>
      <c r="X48" s="12">
        <f t="shared" si="4"/>
        <v>46195000</v>
      </c>
    </row>
    <row r="49" spans="1:24">
      <c r="A49" s="11" t="s">
        <v>69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3" t="e">
        <f>B49+D49+H49++J49+N49+#REF!+Q49+S49+F49+U49</f>
        <v>#REF!</v>
      </c>
      <c r="X49" s="12">
        <f t="shared" si="4"/>
        <v>0</v>
      </c>
    </row>
    <row r="50" spans="1:24">
      <c r="A50" s="11" t="s">
        <v>70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3" t="e">
        <f>B50+D50+H50++J50+N50+#REF!+Q50+S50+F50+U50</f>
        <v>#REF!</v>
      </c>
      <c r="X50" s="12">
        <f t="shared" si="4"/>
        <v>0</v>
      </c>
    </row>
    <row r="51" spans="1:24">
      <c r="A51" s="11" t="s">
        <v>71</v>
      </c>
      <c r="B51" s="12">
        <v>741744</v>
      </c>
      <c r="C51" s="12">
        <v>750000</v>
      </c>
      <c r="D51" s="12"/>
      <c r="E51" s="12"/>
      <c r="F51" s="12">
        <v>8437472</v>
      </c>
      <c r="G51" s="12">
        <v>8900000</v>
      </c>
      <c r="H51" s="12">
        <v>350238</v>
      </c>
      <c r="I51" s="12">
        <v>370000</v>
      </c>
      <c r="J51" s="12"/>
      <c r="K51" s="12"/>
      <c r="L51" s="12"/>
      <c r="M51" s="12"/>
      <c r="N51" s="12"/>
      <c r="O51" s="12"/>
      <c r="P51" s="12">
        <v>2700000</v>
      </c>
      <c r="Q51" s="12"/>
      <c r="R51" s="12"/>
      <c r="S51" s="12"/>
      <c r="T51" s="12"/>
      <c r="U51" s="12"/>
      <c r="V51" s="12"/>
      <c r="W51" s="13" t="e">
        <f>B51+D51+H51++J51+N51+#REF!+Q51+S51+F51+U51</f>
        <v>#REF!</v>
      </c>
      <c r="X51" s="12">
        <f t="shared" si="4"/>
        <v>12720000</v>
      </c>
    </row>
    <row r="52" spans="1:24">
      <c r="A52" s="21" t="s">
        <v>72</v>
      </c>
      <c r="B52" s="22">
        <f>B53+B54+B55+B56+B57</f>
        <v>69470</v>
      </c>
      <c r="C52" s="22">
        <f t="shared" ref="C52:V52" si="8">C53+C54+C55+C56+C57</f>
        <v>60000</v>
      </c>
      <c r="D52" s="22">
        <f t="shared" si="8"/>
        <v>3000</v>
      </c>
      <c r="E52" s="22">
        <f t="shared" si="8"/>
        <v>0</v>
      </c>
      <c r="F52" s="22">
        <f t="shared" si="8"/>
        <v>202816</v>
      </c>
      <c r="G52" s="22">
        <f t="shared" si="8"/>
        <v>225000</v>
      </c>
      <c r="H52" s="22">
        <f t="shared" si="8"/>
        <v>0</v>
      </c>
      <c r="I52" s="22">
        <f t="shared" si="8"/>
        <v>0</v>
      </c>
      <c r="J52" s="22">
        <f t="shared" si="8"/>
        <v>0</v>
      </c>
      <c r="K52" s="22">
        <f t="shared" si="8"/>
        <v>0</v>
      </c>
      <c r="L52" s="22">
        <f t="shared" si="8"/>
        <v>0</v>
      </c>
      <c r="M52" s="22">
        <f t="shared" si="8"/>
        <v>0</v>
      </c>
      <c r="N52" s="22">
        <f t="shared" si="8"/>
        <v>3000</v>
      </c>
      <c r="O52" s="22">
        <f t="shared" si="8"/>
        <v>0</v>
      </c>
      <c r="P52" s="22">
        <f t="shared" si="8"/>
        <v>0</v>
      </c>
      <c r="Q52" s="22">
        <f t="shared" si="8"/>
        <v>0</v>
      </c>
      <c r="R52" s="22">
        <f t="shared" si="8"/>
        <v>0</v>
      </c>
      <c r="S52" s="22">
        <f t="shared" si="8"/>
        <v>0</v>
      </c>
      <c r="T52" s="22">
        <f t="shared" si="8"/>
        <v>0</v>
      </c>
      <c r="U52" s="22">
        <f t="shared" si="8"/>
        <v>0</v>
      </c>
      <c r="V52" s="22">
        <f t="shared" si="8"/>
        <v>0</v>
      </c>
      <c r="W52" s="23" t="e">
        <f>B52+D52+H52++J52+N52+#REF!+Q52+S52+F52+U52</f>
        <v>#REF!</v>
      </c>
      <c r="X52" s="22">
        <f t="shared" si="4"/>
        <v>285000</v>
      </c>
    </row>
    <row r="53" spans="1:24">
      <c r="A53" s="11" t="s">
        <v>73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3" t="e">
        <f>B53+D53+H53++J53+N53+#REF!+Q53+S53+F53+U53</f>
        <v>#REF!</v>
      </c>
      <c r="X53" s="12">
        <f t="shared" si="4"/>
        <v>0</v>
      </c>
    </row>
    <row r="54" spans="1:24">
      <c r="A54" s="11" t="s">
        <v>74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3" t="e">
        <f>B54+D54+H54++J54+N54+#REF!+Q54+S54+F54+U54</f>
        <v>#REF!</v>
      </c>
      <c r="X54" s="12">
        <f t="shared" si="4"/>
        <v>0</v>
      </c>
    </row>
    <row r="55" spans="1:24">
      <c r="A55" s="11" t="s">
        <v>75</v>
      </c>
      <c r="B55" s="12"/>
      <c r="C55" s="12"/>
      <c r="D55" s="12"/>
      <c r="E55" s="12"/>
      <c r="F55" s="12">
        <v>91091</v>
      </c>
      <c r="G55" s="12">
        <v>100000</v>
      </c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3" t="e">
        <f>B55+D55+H55++J55+N55+#REF!+Q55+S55+F55+U55</f>
        <v>#REF!</v>
      </c>
      <c r="X55" s="12">
        <f t="shared" si="4"/>
        <v>100000</v>
      </c>
    </row>
    <row r="56" spans="1:24">
      <c r="A56" s="11" t="s">
        <v>76</v>
      </c>
      <c r="B56" s="12">
        <v>60470</v>
      </c>
      <c r="C56" s="12">
        <v>50000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3" t="e">
        <f>B56+D56+H56++J56+N56+#REF!+Q56+S56+F56+U56</f>
        <v>#REF!</v>
      </c>
      <c r="X56" s="12">
        <f t="shared" si="4"/>
        <v>50000</v>
      </c>
    </row>
    <row r="57" spans="1:24">
      <c r="A57" s="11" t="s">
        <v>77</v>
      </c>
      <c r="B57" s="12">
        <v>9000</v>
      </c>
      <c r="C57" s="12">
        <v>10000</v>
      </c>
      <c r="D57" s="12">
        <v>3000</v>
      </c>
      <c r="E57" s="12"/>
      <c r="F57" s="12">
        <v>111725</v>
      </c>
      <c r="G57" s="12">
        <v>125000</v>
      </c>
      <c r="H57" s="12"/>
      <c r="I57" s="12"/>
      <c r="J57" s="12"/>
      <c r="K57" s="12"/>
      <c r="L57" s="12"/>
      <c r="M57" s="12"/>
      <c r="N57" s="12">
        <v>3000</v>
      </c>
      <c r="O57" s="12"/>
      <c r="P57" s="12"/>
      <c r="Q57" s="12"/>
      <c r="R57" s="12"/>
      <c r="S57" s="12"/>
      <c r="T57" s="12"/>
      <c r="U57" s="12"/>
      <c r="V57" s="12"/>
      <c r="W57" s="13" t="e">
        <f>B57+D57+H57++J57+N57+#REF!+Q57+S57+F57+U57</f>
        <v>#REF!</v>
      </c>
      <c r="X57" s="12">
        <f t="shared" si="4"/>
        <v>135000</v>
      </c>
    </row>
    <row r="58" spans="1:24">
      <c r="A58" s="21" t="s">
        <v>78</v>
      </c>
      <c r="B58" s="22">
        <f>B59+B60+B61+B62</f>
        <v>1109088</v>
      </c>
      <c r="C58" s="22">
        <f t="shared" ref="C58:V58" si="9">C59+C60+C61+C62</f>
        <v>1233750</v>
      </c>
      <c r="D58" s="22">
        <f t="shared" si="9"/>
        <v>260947</v>
      </c>
      <c r="E58" s="22">
        <f t="shared" si="9"/>
        <v>1140000</v>
      </c>
      <c r="F58" s="22">
        <f t="shared" si="9"/>
        <v>7463870</v>
      </c>
      <c r="G58" s="22">
        <f t="shared" si="9"/>
        <v>8365000</v>
      </c>
      <c r="H58" s="22">
        <f t="shared" si="9"/>
        <v>841680</v>
      </c>
      <c r="I58" s="22">
        <f t="shared" si="9"/>
        <v>944750</v>
      </c>
      <c r="J58" s="22">
        <f t="shared" si="9"/>
        <v>0</v>
      </c>
      <c r="K58" s="22">
        <f t="shared" si="9"/>
        <v>0</v>
      </c>
      <c r="L58" s="22">
        <f t="shared" si="9"/>
        <v>0</v>
      </c>
      <c r="M58" s="22">
        <f t="shared" si="9"/>
        <v>0</v>
      </c>
      <c r="N58" s="22">
        <f t="shared" si="9"/>
        <v>47520</v>
      </c>
      <c r="O58" s="22">
        <f t="shared" si="9"/>
        <v>63800</v>
      </c>
      <c r="P58" s="22">
        <f t="shared" si="9"/>
        <v>285000</v>
      </c>
      <c r="Q58" s="22">
        <f t="shared" si="9"/>
        <v>0</v>
      </c>
      <c r="R58" s="22">
        <f t="shared" si="9"/>
        <v>114000</v>
      </c>
      <c r="S58" s="22">
        <f t="shared" si="9"/>
        <v>0</v>
      </c>
      <c r="T58" s="22">
        <f t="shared" si="9"/>
        <v>279700</v>
      </c>
      <c r="U58" s="22">
        <f t="shared" si="9"/>
        <v>0</v>
      </c>
      <c r="V58" s="22">
        <f t="shared" si="9"/>
        <v>0</v>
      </c>
      <c r="W58" s="23" t="e">
        <f>B58+D58+H58++J58+N58+#REF!+Q58+S58+F58+U58</f>
        <v>#REF!</v>
      </c>
      <c r="X58" s="22">
        <f t="shared" si="4"/>
        <v>12426000</v>
      </c>
    </row>
    <row r="59" spans="1:24">
      <c r="A59" s="11" t="s">
        <v>79</v>
      </c>
      <c r="B59" s="12">
        <v>1109088</v>
      </c>
      <c r="C59" s="12">
        <v>1170000</v>
      </c>
      <c r="D59" s="12">
        <v>260947</v>
      </c>
      <c r="E59" s="12">
        <v>1080000</v>
      </c>
      <c r="F59" s="12">
        <v>7463870</v>
      </c>
      <c r="G59" s="12">
        <v>7900000</v>
      </c>
      <c r="H59" s="12">
        <v>841680</v>
      </c>
      <c r="I59" s="12">
        <v>890000</v>
      </c>
      <c r="J59" s="12"/>
      <c r="K59" s="12"/>
      <c r="L59" s="12"/>
      <c r="M59" s="12"/>
      <c r="N59" s="12">
        <v>47520</v>
      </c>
      <c r="O59" s="12">
        <v>50000</v>
      </c>
      <c r="P59" s="12">
        <v>270000</v>
      </c>
      <c r="Q59" s="12"/>
      <c r="R59" s="12">
        <v>108000</v>
      </c>
      <c r="S59" s="12"/>
      <c r="T59" s="12">
        <v>265000</v>
      </c>
      <c r="U59" s="12"/>
      <c r="V59" s="12"/>
      <c r="W59" s="13" t="e">
        <f>B59+D59+H59++J59+N59+#REF!+Q59+S59+F59+U59</f>
        <v>#REF!</v>
      </c>
      <c r="X59" s="12">
        <f t="shared" si="4"/>
        <v>11733000</v>
      </c>
    </row>
    <row r="60" spans="1:24">
      <c r="A60" s="11" t="s">
        <v>80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3" t="e">
        <f>B60+D60+H60++J60+N60+#REF!+Q60+S60+F60+U60</f>
        <v>#REF!</v>
      </c>
      <c r="X60" s="12">
        <f t="shared" si="4"/>
        <v>0</v>
      </c>
    </row>
    <row r="61" spans="1:24">
      <c r="A61" s="11" t="s">
        <v>81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3" t="e">
        <f>B61+D61+H61++J61+N61+#REF!+Q61+S61+F61+U61</f>
        <v>#REF!</v>
      </c>
      <c r="X61" s="12">
        <f t="shared" si="4"/>
        <v>0</v>
      </c>
    </row>
    <row r="62" spans="1:24">
      <c r="A62" s="11" t="s">
        <v>82</v>
      </c>
      <c r="B62" s="12"/>
      <c r="C62" s="12">
        <v>63750</v>
      </c>
      <c r="D62" s="14"/>
      <c r="E62" s="14">
        <v>60000</v>
      </c>
      <c r="F62" s="14"/>
      <c r="G62" s="14">
        <v>465000</v>
      </c>
      <c r="H62" s="14"/>
      <c r="I62" s="14">
        <v>54750</v>
      </c>
      <c r="J62" s="14"/>
      <c r="K62" s="14"/>
      <c r="L62" s="14"/>
      <c r="M62" s="14"/>
      <c r="N62" s="14"/>
      <c r="O62" s="14">
        <v>13800</v>
      </c>
      <c r="P62" s="14">
        <v>15000</v>
      </c>
      <c r="Q62" s="14"/>
      <c r="R62" s="14">
        <v>6000</v>
      </c>
      <c r="S62" s="14"/>
      <c r="T62" s="14">
        <v>14700</v>
      </c>
      <c r="U62" s="14"/>
      <c r="V62" s="14"/>
      <c r="W62" s="13" t="e">
        <f>B62+D62+H62++J62+N62+#REF!+Q62+S62+F62+U62</f>
        <v>#REF!</v>
      </c>
      <c r="X62" s="12">
        <f t="shared" si="4"/>
        <v>693000</v>
      </c>
    </row>
    <row r="63" spans="1:24">
      <c r="A63" s="24" t="s">
        <v>83</v>
      </c>
      <c r="B63" s="25">
        <f>B58+B52+B47</f>
        <v>5933981</v>
      </c>
      <c r="C63" s="25">
        <f t="shared" ref="C63:V63" si="10">C58+C52+C47</f>
        <v>6293750</v>
      </c>
      <c r="D63" s="25">
        <f t="shared" si="10"/>
        <v>1699105</v>
      </c>
      <c r="E63" s="25">
        <f t="shared" si="10"/>
        <v>5140000</v>
      </c>
      <c r="F63" s="25">
        <f t="shared" si="10"/>
        <v>45439765</v>
      </c>
      <c r="G63" s="25">
        <f t="shared" si="10"/>
        <v>48490000</v>
      </c>
      <c r="H63" s="25">
        <f t="shared" si="10"/>
        <v>4640660</v>
      </c>
      <c r="I63" s="25">
        <f>I58+I52+I47</f>
        <v>4964750</v>
      </c>
      <c r="J63" s="25">
        <f t="shared" si="10"/>
        <v>0</v>
      </c>
      <c r="K63" s="25">
        <f t="shared" si="10"/>
        <v>0</v>
      </c>
      <c r="L63" s="25">
        <f t="shared" si="10"/>
        <v>0</v>
      </c>
      <c r="M63" s="25">
        <f t="shared" si="10"/>
        <v>0</v>
      </c>
      <c r="N63" s="25">
        <f t="shared" si="10"/>
        <v>914520</v>
      </c>
      <c r="O63" s="25">
        <f t="shared" si="10"/>
        <v>978800</v>
      </c>
      <c r="P63" s="25">
        <f t="shared" si="10"/>
        <v>3985000</v>
      </c>
      <c r="Q63" s="25">
        <f t="shared" si="10"/>
        <v>0</v>
      </c>
      <c r="R63" s="25">
        <f t="shared" si="10"/>
        <v>514000</v>
      </c>
      <c r="S63" s="25">
        <f t="shared" si="10"/>
        <v>0</v>
      </c>
      <c r="T63" s="25">
        <f t="shared" si="10"/>
        <v>1259700</v>
      </c>
      <c r="U63" s="25">
        <f t="shared" si="10"/>
        <v>0</v>
      </c>
      <c r="V63" s="25">
        <f t="shared" si="10"/>
        <v>0</v>
      </c>
      <c r="W63" s="23" t="e">
        <f>B63+D63+H63++J63+N63+#REF!+Q63+S63+F63+U63</f>
        <v>#REF!</v>
      </c>
      <c r="X63" s="22">
        <f t="shared" si="4"/>
        <v>71626000</v>
      </c>
    </row>
    <row r="64" spans="1:24">
      <c r="A64" s="18" t="s">
        <v>84</v>
      </c>
      <c r="B64" s="19"/>
      <c r="C64" s="19">
        <v>50000</v>
      </c>
      <c r="D64" s="19"/>
      <c r="E64" s="19">
        <v>50000</v>
      </c>
      <c r="F64" s="19">
        <v>546029</v>
      </c>
      <c r="G64" s="19">
        <v>40000000</v>
      </c>
      <c r="H64" s="19"/>
      <c r="I64" s="19">
        <v>150000</v>
      </c>
      <c r="J64" s="19"/>
      <c r="K64" s="19"/>
      <c r="L64" s="19"/>
      <c r="M64" s="19"/>
      <c r="N64" s="19"/>
      <c r="O64" s="19"/>
      <c r="P64" s="19">
        <v>40000</v>
      </c>
      <c r="Q64" s="19"/>
      <c r="R64" s="19">
        <v>40000</v>
      </c>
      <c r="S64" s="19"/>
      <c r="T64" s="19">
        <v>90000</v>
      </c>
      <c r="U64" s="19"/>
      <c r="V64" s="19"/>
      <c r="W64" s="13" t="e">
        <f>B64+D64+H64++J64+N64+#REF!+Q64+S64+F64+U64</f>
        <v>#REF!</v>
      </c>
      <c r="X64" s="12">
        <f t="shared" si="4"/>
        <v>40420000</v>
      </c>
    </row>
    <row r="65" spans="1:24">
      <c r="A65" s="24" t="s">
        <v>85</v>
      </c>
      <c r="B65" s="25">
        <f>B67+B68+B69+B70+B71+B72+B73</f>
        <v>126471</v>
      </c>
      <c r="C65" s="25">
        <f t="shared" ref="C65:V65" si="11">C67+C68+C69+C70+C71+C72+C73</f>
        <v>3500000</v>
      </c>
      <c r="D65" s="25">
        <f t="shared" si="11"/>
        <v>0</v>
      </c>
      <c r="E65" s="25">
        <f t="shared" si="11"/>
        <v>0</v>
      </c>
      <c r="F65" s="25">
        <f t="shared" si="11"/>
        <v>0</v>
      </c>
      <c r="G65" s="25">
        <f t="shared" si="11"/>
        <v>0</v>
      </c>
      <c r="H65" s="25">
        <f t="shared" si="11"/>
        <v>275500</v>
      </c>
      <c r="I65" s="25">
        <f t="shared" si="11"/>
        <v>900000</v>
      </c>
      <c r="J65" s="25">
        <f t="shared" si="11"/>
        <v>0</v>
      </c>
      <c r="K65" s="25">
        <f t="shared" si="11"/>
        <v>0</v>
      </c>
      <c r="L65" s="25">
        <f t="shared" si="11"/>
        <v>0</v>
      </c>
      <c r="M65" s="25">
        <f t="shared" si="11"/>
        <v>0</v>
      </c>
      <c r="N65" s="25">
        <f t="shared" si="11"/>
        <v>0</v>
      </c>
      <c r="O65" s="25">
        <f t="shared" si="11"/>
        <v>0</v>
      </c>
      <c r="P65" s="25">
        <f t="shared" si="11"/>
        <v>1500000</v>
      </c>
      <c r="Q65" s="25">
        <f t="shared" si="11"/>
        <v>0</v>
      </c>
      <c r="R65" s="25">
        <f t="shared" si="11"/>
        <v>0</v>
      </c>
      <c r="S65" s="25">
        <f t="shared" si="11"/>
        <v>0</v>
      </c>
      <c r="T65" s="25">
        <f t="shared" si="11"/>
        <v>0</v>
      </c>
      <c r="U65" s="25">
        <f t="shared" si="11"/>
        <v>0</v>
      </c>
      <c r="V65" s="25">
        <f t="shared" si="11"/>
        <v>0</v>
      </c>
      <c r="W65" s="23" t="e">
        <f>B65+D65+H65++J65+N65+#REF!+Q65+S65+F65+U65</f>
        <v>#REF!</v>
      </c>
      <c r="X65" s="22">
        <f t="shared" si="4"/>
        <v>5900000</v>
      </c>
    </row>
    <row r="66" spans="1:24">
      <c r="A66" s="11" t="s">
        <v>86</v>
      </c>
      <c r="B66" s="14"/>
      <c r="C66" s="14"/>
      <c r="D66" s="12">
        <v>0</v>
      </c>
      <c r="E66" s="12"/>
      <c r="F66" s="12"/>
      <c r="G66" s="12"/>
      <c r="H66" s="12"/>
      <c r="I66" s="12"/>
      <c r="J66" s="12">
        <v>0</v>
      </c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3" t="e">
        <f>B66+D66+H66++J66+N66+#REF!+Q66+S66+F66+U66</f>
        <v>#REF!</v>
      </c>
      <c r="X66" s="12">
        <f t="shared" si="4"/>
        <v>0</v>
      </c>
    </row>
    <row r="67" spans="1:24">
      <c r="A67" s="11" t="s">
        <v>87</v>
      </c>
      <c r="B67" s="12"/>
      <c r="C67" s="12"/>
      <c r="D67" s="12">
        <v>0</v>
      </c>
      <c r="E67" s="12"/>
      <c r="F67" s="12"/>
      <c r="G67" s="12"/>
      <c r="H67" s="12">
        <v>0</v>
      </c>
      <c r="I67" s="12"/>
      <c r="J67" s="12">
        <v>0</v>
      </c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3" t="e">
        <f>B67+D67+H67++J67+N67+#REF!+Q67+S67+F67+U67</f>
        <v>#REF!</v>
      </c>
      <c r="X67" s="12">
        <f t="shared" si="4"/>
        <v>0</v>
      </c>
    </row>
    <row r="68" spans="1:24">
      <c r="A68" s="11" t="s">
        <v>88</v>
      </c>
      <c r="B68" s="12"/>
      <c r="C68" s="12"/>
      <c r="D68" s="12">
        <v>0</v>
      </c>
      <c r="E68" s="12"/>
      <c r="F68" s="12"/>
      <c r="G68" s="12"/>
      <c r="H68" s="12">
        <v>0</v>
      </c>
      <c r="I68" s="12"/>
      <c r="J68" s="12">
        <v>0</v>
      </c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3" t="e">
        <f>B68+D68+H68++J68+N68+#REF!+Q68+S68+F68+U68</f>
        <v>#REF!</v>
      </c>
      <c r="X68" s="12">
        <f t="shared" ref="X68:X75" si="12">C68+E68+I68+K68+V68+O68+P68+R68+T68+G68</f>
        <v>0</v>
      </c>
    </row>
    <row r="69" spans="1:24">
      <c r="A69" s="11" t="s">
        <v>89</v>
      </c>
      <c r="B69" s="12"/>
      <c r="C69" s="12"/>
      <c r="D69" s="26">
        <v>0</v>
      </c>
      <c r="E69" s="26"/>
      <c r="F69" s="26"/>
      <c r="G69" s="26"/>
      <c r="H69" s="26">
        <v>0</v>
      </c>
      <c r="I69" s="26"/>
      <c r="J69" s="26">
        <v>0</v>
      </c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13" t="e">
        <f>B69+D69+H69++J69+N69+#REF!+Q69+S69+F69+U69</f>
        <v>#REF!</v>
      </c>
      <c r="X69" s="12">
        <f t="shared" si="12"/>
        <v>0</v>
      </c>
    </row>
    <row r="70" spans="1:24">
      <c r="A70" s="11" t="s">
        <v>90</v>
      </c>
      <c r="B70" s="12"/>
      <c r="C70" s="12"/>
      <c r="D70" s="26">
        <v>0</v>
      </c>
      <c r="E70" s="26"/>
      <c r="F70" s="26"/>
      <c r="G70" s="26"/>
      <c r="H70" s="26">
        <v>275500</v>
      </c>
      <c r="I70" s="26">
        <v>900000</v>
      </c>
      <c r="J70" s="26">
        <v>0</v>
      </c>
      <c r="K70" s="26"/>
      <c r="L70" s="26">
        <v>0</v>
      </c>
      <c r="M70" s="26"/>
      <c r="N70" s="26">
        <v>0</v>
      </c>
      <c r="O70" s="26"/>
      <c r="P70" s="26">
        <v>1500000</v>
      </c>
      <c r="Q70" s="26"/>
      <c r="R70" s="26"/>
      <c r="S70" s="26"/>
      <c r="T70" s="26"/>
      <c r="U70" s="26"/>
      <c r="V70" s="26"/>
      <c r="W70" s="13" t="e">
        <f>B70+D70+H70++J70+N70+#REF!+Q70+S70+F70+U70</f>
        <v>#REF!</v>
      </c>
      <c r="X70" s="12">
        <f t="shared" si="12"/>
        <v>2400000</v>
      </c>
    </row>
    <row r="71" spans="1:24">
      <c r="A71" s="11" t="s">
        <v>91</v>
      </c>
      <c r="B71" s="12">
        <v>14720</v>
      </c>
      <c r="C71" s="12"/>
      <c r="D71" s="26">
        <v>0</v>
      </c>
      <c r="E71" s="26"/>
      <c r="F71" s="26"/>
      <c r="G71" s="26"/>
      <c r="H71" s="26"/>
      <c r="I71" s="26"/>
      <c r="J71" s="26">
        <v>0</v>
      </c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13" t="e">
        <f>B71+D71+H71++J71+N71+#REF!+Q71+S71+F71+U71</f>
        <v>#REF!</v>
      </c>
      <c r="X71" s="12">
        <f t="shared" si="12"/>
        <v>0</v>
      </c>
    </row>
    <row r="72" spans="1:24">
      <c r="A72" s="11" t="s">
        <v>92</v>
      </c>
      <c r="B72" s="12">
        <v>111751</v>
      </c>
      <c r="C72" s="12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13" t="e">
        <f>B72+D72+H72++J72+N72+#REF!+Q72+S72+F72+U72</f>
        <v>#REF!</v>
      </c>
      <c r="X72" s="12">
        <f t="shared" si="12"/>
        <v>0</v>
      </c>
    </row>
    <row r="73" spans="1:24">
      <c r="A73" s="11" t="s">
        <v>93</v>
      </c>
      <c r="B73" s="12">
        <v>0</v>
      </c>
      <c r="C73" s="12">
        <v>3500000</v>
      </c>
      <c r="D73" s="27">
        <v>0</v>
      </c>
      <c r="E73" s="27"/>
      <c r="F73" s="27"/>
      <c r="G73" s="27"/>
      <c r="H73" s="27">
        <v>0</v>
      </c>
      <c r="I73" s="27"/>
      <c r="J73" s="27">
        <v>0</v>
      </c>
      <c r="K73" s="27"/>
      <c r="L73" s="27">
        <v>0</v>
      </c>
      <c r="M73" s="27"/>
      <c r="N73" s="27">
        <v>0</v>
      </c>
      <c r="O73" s="27"/>
      <c r="P73" s="27"/>
      <c r="Q73" s="27"/>
      <c r="R73" s="27"/>
      <c r="S73" s="27"/>
      <c r="T73" s="27"/>
      <c r="U73" s="27"/>
      <c r="V73" s="27"/>
      <c r="W73" s="13" t="e">
        <f>B73+D73+H73++J73+N73+#REF!+Q73+S73+F73+U73</f>
        <v>#REF!</v>
      </c>
      <c r="X73" s="12">
        <f t="shared" si="12"/>
        <v>3500000</v>
      </c>
    </row>
    <row r="74" spans="1:24">
      <c r="A74" s="24" t="s">
        <v>94</v>
      </c>
      <c r="B74" s="25">
        <f>B6+B9+B10-B46-B63-B64-B65</f>
        <v>-12778849</v>
      </c>
      <c r="C74" s="25">
        <f t="shared" ref="C74:V74" si="13">C6+C9+C10-C46-C63-C64-C65</f>
        <v>-17088750</v>
      </c>
      <c r="D74" s="25">
        <f t="shared" si="13"/>
        <v>10871112</v>
      </c>
      <c r="E74" s="25">
        <f t="shared" si="13"/>
        <v>9710000</v>
      </c>
      <c r="F74" s="25">
        <f t="shared" si="13"/>
        <v>-45481135</v>
      </c>
      <c r="G74" s="25">
        <f t="shared" si="13"/>
        <v>-74418500</v>
      </c>
      <c r="H74" s="25">
        <f t="shared" si="13"/>
        <v>-260309</v>
      </c>
      <c r="I74" s="25">
        <f t="shared" si="13"/>
        <v>-2179750</v>
      </c>
      <c r="J74" s="25">
        <f t="shared" si="13"/>
        <v>-20421</v>
      </c>
      <c r="K74" s="25">
        <f t="shared" si="13"/>
        <v>-21000</v>
      </c>
      <c r="L74" s="25">
        <f t="shared" si="13"/>
        <v>853785</v>
      </c>
      <c r="M74" s="25">
        <f t="shared" si="13"/>
        <v>0</v>
      </c>
      <c r="N74" s="25">
        <f t="shared" si="13"/>
        <v>-1143579</v>
      </c>
      <c r="O74" s="25">
        <f t="shared" si="13"/>
        <v>-2113800</v>
      </c>
      <c r="P74" s="25">
        <f t="shared" si="13"/>
        <v>10005000</v>
      </c>
      <c r="Q74" s="25">
        <f t="shared" si="13"/>
        <v>842066</v>
      </c>
      <c r="R74" s="25">
        <f t="shared" si="13"/>
        <v>84500</v>
      </c>
      <c r="S74" s="25">
        <f t="shared" si="13"/>
        <v>1240976</v>
      </c>
      <c r="T74" s="25">
        <f t="shared" si="13"/>
        <v>122300</v>
      </c>
      <c r="U74" s="25">
        <f t="shared" si="13"/>
        <v>31614365</v>
      </c>
      <c r="V74" s="25">
        <f t="shared" si="13"/>
        <v>-800000</v>
      </c>
      <c r="W74" s="23" t="e">
        <f>B74+D74+H74++J74+N74+#REF!+Q74+S74+F74+U74</f>
        <v>#REF!</v>
      </c>
      <c r="X74" s="22">
        <f t="shared" si="12"/>
        <v>-76700000</v>
      </c>
    </row>
    <row r="75" spans="1:24">
      <c r="A75" s="18" t="s">
        <v>95</v>
      </c>
      <c r="B75" s="19"/>
      <c r="C75" s="19"/>
      <c r="D75" s="19"/>
      <c r="E75" s="19"/>
      <c r="F75" s="19">
        <v>0</v>
      </c>
      <c r="G75" s="19">
        <v>39500000</v>
      </c>
      <c r="H75" s="19"/>
      <c r="I75" s="19"/>
      <c r="J75" s="19"/>
      <c r="K75" s="19"/>
      <c r="L75" s="19"/>
      <c r="M75" s="19">
        <v>86600</v>
      </c>
      <c r="N75" s="19"/>
      <c r="O75" s="19"/>
      <c r="P75" s="19"/>
      <c r="Q75" s="19"/>
      <c r="R75" s="19"/>
      <c r="S75" s="19"/>
      <c r="T75" s="19"/>
      <c r="U75" s="19"/>
      <c r="V75" s="19"/>
      <c r="W75" s="13" t="e">
        <f>B75+D75+H75++J75+N75+#REF!+Q75+S75+F75+U75</f>
        <v>#REF!</v>
      </c>
      <c r="X75" s="12">
        <f t="shared" si="12"/>
        <v>39500000</v>
      </c>
    </row>
    <row r="76" spans="1:24">
      <c r="A76" s="28" t="s">
        <v>96</v>
      </c>
      <c r="B76" s="28"/>
      <c r="C76" s="26"/>
      <c r="D76" s="26"/>
      <c r="E76" s="26"/>
      <c r="F76" s="28"/>
      <c r="G76" s="26"/>
      <c r="H76" s="28"/>
      <c r="I76" s="26"/>
      <c r="J76" s="28"/>
      <c r="K76" s="26"/>
      <c r="L76" s="28"/>
      <c r="M76" s="26"/>
      <c r="N76" s="28"/>
      <c r="O76" s="26"/>
      <c r="P76" s="26"/>
      <c r="Q76" s="26"/>
      <c r="R76" s="26"/>
      <c r="S76" s="26"/>
      <c r="T76" s="26"/>
      <c r="U76" s="26"/>
      <c r="V76" s="26"/>
      <c r="W76" s="13" t="e">
        <f>B76+D76+H76++J76+N76+#REF!+Q76+S76+F76+U76</f>
        <v>#REF!</v>
      </c>
      <c r="X76" s="12">
        <v>37200000</v>
      </c>
    </row>
    <row r="77" spans="1:24">
      <c r="A77" s="29" t="s">
        <v>97</v>
      </c>
      <c r="B77" s="30">
        <f>B74+B75+B76</f>
        <v>-12778849</v>
      </c>
      <c r="C77" s="30">
        <f t="shared" ref="C77:S77" si="14">C74+C75+C76</f>
        <v>-17088750</v>
      </c>
      <c r="D77" s="30">
        <f t="shared" si="14"/>
        <v>10871112</v>
      </c>
      <c r="E77" s="30">
        <f t="shared" si="14"/>
        <v>9710000</v>
      </c>
      <c r="F77" s="30">
        <f t="shared" si="14"/>
        <v>-45481135</v>
      </c>
      <c r="G77" s="30">
        <f t="shared" si="14"/>
        <v>-34918500</v>
      </c>
      <c r="H77" s="30">
        <f t="shared" si="14"/>
        <v>-260309</v>
      </c>
      <c r="I77" s="30">
        <f t="shared" si="14"/>
        <v>-2179750</v>
      </c>
      <c r="J77" s="30">
        <f t="shared" si="14"/>
        <v>-20421</v>
      </c>
      <c r="K77" s="30">
        <f t="shared" si="14"/>
        <v>-21000</v>
      </c>
      <c r="L77" s="30">
        <f t="shared" si="14"/>
        <v>853785</v>
      </c>
      <c r="M77" s="30">
        <f t="shared" si="14"/>
        <v>86600</v>
      </c>
      <c r="N77" s="30">
        <f t="shared" si="14"/>
        <v>-1143579</v>
      </c>
      <c r="O77" s="30">
        <f t="shared" si="14"/>
        <v>-2113800</v>
      </c>
      <c r="P77" s="30">
        <f t="shared" si="14"/>
        <v>10005000</v>
      </c>
      <c r="Q77" s="30">
        <f t="shared" si="14"/>
        <v>842066</v>
      </c>
      <c r="R77" s="30">
        <f t="shared" si="14"/>
        <v>84500</v>
      </c>
      <c r="S77" s="30">
        <f t="shared" si="14"/>
        <v>1240976</v>
      </c>
      <c r="T77" s="30">
        <f>T74+T75+T76</f>
        <v>122300</v>
      </c>
      <c r="U77" s="30">
        <f>U74+U75+U76</f>
        <v>31614365</v>
      </c>
      <c r="V77" s="30">
        <f>V74+V75+V76</f>
        <v>-800000</v>
      </c>
      <c r="W77" s="23" t="e">
        <f>B77+D77+H77++J77+N77+#REF!+Q77+S77+F77+U77</f>
        <v>#REF!</v>
      </c>
      <c r="X77" s="22">
        <f>X74+X75+X76</f>
        <v>0</v>
      </c>
    </row>
    <row r="78" spans="1:24">
      <c r="A78" s="10"/>
      <c r="B78" s="10"/>
      <c r="C78" s="31"/>
      <c r="D78" s="10"/>
      <c r="E78" s="31"/>
      <c r="F78" s="10"/>
      <c r="G78" s="31"/>
      <c r="H78" s="10"/>
      <c r="I78" s="31"/>
      <c r="J78" s="10"/>
      <c r="K78" s="31"/>
      <c r="L78" s="10"/>
      <c r="M78" s="31"/>
      <c r="N78" s="10"/>
      <c r="O78" s="31"/>
      <c r="P78" s="31"/>
      <c r="Q78" s="31"/>
      <c r="R78" s="31"/>
      <c r="S78" s="31"/>
      <c r="T78" s="31"/>
      <c r="U78" s="31"/>
      <c r="V78" s="31"/>
      <c r="W78" s="10"/>
      <c r="X78" s="32"/>
    </row>
    <row r="79" spans="1:24">
      <c r="A79" s="10"/>
      <c r="B79" s="10"/>
      <c r="C79" s="31"/>
      <c r="D79" s="10"/>
      <c r="E79" s="31"/>
      <c r="F79" s="10"/>
      <c r="G79" s="31"/>
      <c r="H79" s="10"/>
      <c r="I79" s="31"/>
      <c r="J79" s="10"/>
      <c r="K79" s="31"/>
      <c r="L79" s="10"/>
      <c r="M79" s="31"/>
      <c r="N79" s="10"/>
      <c r="O79" s="31"/>
      <c r="P79" s="31"/>
      <c r="Q79" s="31"/>
      <c r="R79" s="31"/>
      <c r="S79" s="31"/>
      <c r="T79" s="31"/>
      <c r="U79" s="31"/>
      <c r="V79" s="31"/>
      <c r="W79" s="10"/>
      <c r="X79" s="32"/>
    </row>
    <row r="80" spans="1:24">
      <c r="A80" s="10"/>
      <c r="B80" s="10"/>
      <c r="C80" s="31"/>
      <c r="D80" s="10"/>
      <c r="E80" s="31"/>
      <c r="F80" s="10"/>
      <c r="G80" s="31"/>
      <c r="H80" s="10"/>
      <c r="I80" s="31"/>
      <c r="J80" s="10"/>
      <c r="K80" s="31"/>
      <c r="L80" s="10"/>
      <c r="M80" s="31"/>
      <c r="N80" s="10"/>
      <c r="O80" s="31"/>
      <c r="P80" s="31"/>
      <c r="Q80" s="31"/>
      <c r="R80" s="31"/>
      <c r="S80" s="31"/>
      <c r="T80" s="31"/>
      <c r="U80" s="31"/>
      <c r="V80" s="31"/>
      <c r="W80" s="31" t="e">
        <f>S77+Q77+#REF!+N77+L77+J77+H77+F77+D77+B77</f>
        <v>#REF!</v>
      </c>
      <c r="X80" s="31"/>
    </row>
    <row r="81" spans="1:24">
      <c r="A81" s="10"/>
      <c r="B81" s="10"/>
      <c r="C81" s="31"/>
      <c r="D81" s="10"/>
      <c r="E81" s="31"/>
      <c r="F81" s="10"/>
      <c r="G81" s="31"/>
      <c r="H81" s="10"/>
      <c r="I81" s="31"/>
      <c r="J81" s="10"/>
      <c r="K81" s="31"/>
      <c r="L81" s="10"/>
      <c r="M81" s="31"/>
      <c r="N81" s="10"/>
      <c r="O81" s="31"/>
      <c r="P81" s="31"/>
      <c r="Q81" s="31"/>
      <c r="R81" s="31"/>
      <c r="S81" s="31"/>
      <c r="T81" s="31"/>
      <c r="U81" s="31"/>
      <c r="V81" s="31"/>
      <c r="W81" s="10"/>
      <c r="X81" s="32"/>
    </row>
    <row r="82" spans="1:24">
      <c r="A82" s="10"/>
      <c r="B82" s="10"/>
      <c r="C82" s="31"/>
      <c r="D82" s="10"/>
      <c r="E82" s="31"/>
      <c r="F82" s="10"/>
      <c r="G82" s="31"/>
      <c r="H82" s="10"/>
      <c r="I82" s="31"/>
      <c r="J82" s="10"/>
      <c r="K82" s="31"/>
      <c r="L82" s="10"/>
      <c r="M82" s="31"/>
      <c r="N82" s="10"/>
      <c r="O82" s="31"/>
      <c r="P82" s="31"/>
      <c r="Q82" s="31"/>
      <c r="R82" s="31"/>
      <c r="S82" s="31"/>
      <c r="T82" s="31"/>
      <c r="U82" s="31"/>
      <c r="V82" s="31"/>
      <c r="W82" s="10"/>
      <c r="X82" s="32"/>
    </row>
    <row r="83" spans="1:24">
      <c r="A83" s="10"/>
      <c r="B83" s="10"/>
      <c r="C83" s="31"/>
      <c r="D83" s="10"/>
      <c r="E83" s="31"/>
      <c r="F83" s="10"/>
      <c r="G83" s="31"/>
      <c r="H83" s="10"/>
      <c r="I83" s="31"/>
      <c r="J83" s="10"/>
      <c r="K83" s="31"/>
      <c r="L83" s="10"/>
      <c r="M83" s="31"/>
      <c r="N83" s="10"/>
      <c r="O83" s="31"/>
      <c r="P83" s="31"/>
      <c r="Q83" s="31"/>
      <c r="R83" s="31"/>
      <c r="S83" s="31"/>
      <c r="T83" s="31"/>
      <c r="U83" s="31"/>
      <c r="V83" s="31"/>
      <c r="W83" s="10"/>
      <c r="X83" s="32"/>
    </row>
    <row r="84" spans="1:24">
      <c r="A84" s="10"/>
      <c r="B84" s="10"/>
      <c r="C84" s="31"/>
      <c r="D84" s="10"/>
      <c r="E84" s="31"/>
      <c r="F84" s="10"/>
      <c r="G84" s="31"/>
      <c r="H84" s="10"/>
      <c r="I84" s="31"/>
      <c r="J84" s="10"/>
      <c r="K84" s="31"/>
      <c r="L84" s="10"/>
      <c r="M84" s="31"/>
      <c r="N84" s="10"/>
      <c r="O84" s="31"/>
      <c r="P84" s="31"/>
      <c r="Q84" s="31"/>
      <c r="R84" s="31"/>
      <c r="S84" s="31"/>
      <c r="T84" s="31"/>
      <c r="U84" s="31"/>
      <c r="V84" s="31"/>
      <c r="W84" s="10"/>
      <c r="X84" s="32"/>
    </row>
    <row r="85" spans="1:24">
      <c r="A85" s="10"/>
      <c r="B85" s="10"/>
      <c r="C85" s="31"/>
      <c r="D85" s="10"/>
      <c r="E85" s="31"/>
      <c r="F85" s="10"/>
      <c r="G85" s="31"/>
      <c r="H85" s="10"/>
      <c r="I85" s="31"/>
      <c r="J85" s="10"/>
      <c r="K85" s="31"/>
      <c r="L85" s="10"/>
      <c r="M85" s="31"/>
      <c r="N85" s="10"/>
      <c r="O85" s="31"/>
      <c r="P85" s="31"/>
      <c r="Q85" s="31"/>
      <c r="R85" s="31"/>
      <c r="S85" s="31"/>
      <c r="T85" s="31"/>
      <c r="U85" s="31"/>
      <c r="V85" s="31"/>
      <c r="W85" s="10"/>
      <c r="X85" s="32"/>
    </row>
    <row r="86" spans="1:24">
      <c r="A86" s="10"/>
      <c r="B86" s="10"/>
      <c r="C86" s="31"/>
      <c r="D86" s="10"/>
      <c r="E86" s="31"/>
      <c r="F86" s="10"/>
      <c r="G86" s="31"/>
      <c r="H86" s="10"/>
      <c r="I86" s="31"/>
      <c r="J86" s="10"/>
      <c r="K86" s="31"/>
      <c r="L86" s="10"/>
      <c r="M86" s="31"/>
      <c r="N86" s="10"/>
      <c r="O86" s="31"/>
      <c r="P86" s="31"/>
      <c r="Q86" s="31"/>
      <c r="R86" s="31"/>
      <c r="S86" s="31"/>
      <c r="T86" s="31"/>
      <c r="U86" s="31"/>
      <c r="V86" s="31"/>
      <c r="W86" s="10"/>
      <c r="X86" s="32"/>
    </row>
    <row r="87" spans="1:24">
      <c r="A87" s="10"/>
      <c r="B87" s="10"/>
      <c r="C87" s="31"/>
      <c r="D87" s="10"/>
      <c r="E87" s="31"/>
      <c r="F87" s="10"/>
      <c r="G87" s="31"/>
      <c r="H87" s="10"/>
      <c r="I87" s="31"/>
      <c r="J87" s="10"/>
      <c r="K87" s="31"/>
      <c r="L87" s="10"/>
      <c r="M87" s="31"/>
      <c r="N87" s="10"/>
      <c r="O87" s="31"/>
      <c r="P87" s="31"/>
      <c r="Q87" s="31"/>
      <c r="R87" s="31"/>
      <c r="S87" s="31"/>
      <c r="T87" s="31"/>
      <c r="U87" s="31"/>
      <c r="V87" s="31"/>
      <c r="W87" s="10"/>
      <c r="X87" s="32"/>
    </row>
    <row r="88" spans="1:24">
      <c r="A88" s="10"/>
      <c r="B88" s="10"/>
      <c r="C88" s="31"/>
      <c r="D88" s="10"/>
      <c r="E88" s="31"/>
      <c r="F88" s="10"/>
      <c r="G88" s="31"/>
      <c r="H88" s="10"/>
      <c r="I88" s="31"/>
      <c r="J88" s="10"/>
      <c r="K88" s="31"/>
      <c r="L88" s="10"/>
      <c r="M88" s="31"/>
      <c r="N88" s="10"/>
      <c r="O88" s="31"/>
      <c r="P88" s="31"/>
      <c r="Q88" s="31"/>
      <c r="R88" s="31"/>
      <c r="S88" s="31"/>
      <c r="T88" s="31"/>
      <c r="U88" s="31"/>
      <c r="V88" s="31"/>
      <c r="W88" s="10"/>
      <c r="X88" s="32"/>
    </row>
    <row r="89" spans="1:24">
      <c r="A89" s="10"/>
      <c r="B89" s="10"/>
      <c r="C89" s="31"/>
      <c r="D89" s="10"/>
      <c r="E89" s="31"/>
      <c r="F89" s="10"/>
      <c r="G89" s="31"/>
      <c r="H89" s="10"/>
      <c r="I89" s="31"/>
      <c r="J89" s="10"/>
      <c r="K89" s="31"/>
      <c r="L89" s="10"/>
      <c r="M89" s="31"/>
      <c r="N89" s="10"/>
      <c r="O89" s="31"/>
      <c r="P89" s="31"/>
      <c r="Q89" s="31"/>
      <c r="R89" s="31"/>
      <c r="S89" s="31"/>
      <c r="T89" s="31"/>
      <c r="U89" s="31"/>
      <c r="V89" s="31"/>
      <c r="W89" s="10"/>
      <c r="X89" s="32"/>
    </row>
    <row r="90" spans="1:24">
      <c r="A90" s="10"/>
      <c r="B90" s="10"/>
      <c r="C90" s="31"/>
      <c r="D90" s="10"/>
      <c r="E90" s="31"/>
      <c r="F90" s="10"/>
      <c r="G90" s="31"/>
      <c r="H90" s="10"/>
      <c r="I90" s="31"/>
      <c r="J90" s="10"/>
      <c r="K90" s="31"/>
      <c r="L90" s="10"/>
      <c r="M90" s="31"/>
      <c r="N90" s="10"/>
      <c r="O90" s="31"/>
      <c r="P90" s="31"/>
      <c r="Q90" s="31"/>
      <c r="R90" s="31"/>
      <c r="S90" s="31"/>
      <c r="T90" s="31"/>
      <c r="U90" s="31"/>
      <c r="V90" s="31"/>
      <c r="W90" s="10"/>
      <c r="X90" s="32"/>
    </row>
    <row r="91" spans="1:24">
      <c r="A91" s="10"/>
      <c r="B91" s="10"/>
      <c r="C91" s="31"/>
      <c r="D91" s="10"/>
      <c r="E91" s="31"/>
      <c r="F91" s="10"/>
      <c r="G91" s="31"/>
      <c r="H91" s="10"/>
      <c r="I91" s="31"/>
      <c r="J91" s="10"/>
      <c r="K91" s="31"/>
      <c r="L91" s="10"/>
      <c r="M91" s="31"/>
      <c r="N91" s="10"/>
      <c r="O91" s="31"/>
      <c r="P91" s="31"/>
      <c r="Q91" s="31"/>
      <c r="R91" s="31"/>
      <c r="S91" s="31"/>
      <c r="T91" s="31"/>
      <c r="U91" s="31"/>
      <c r="V91" s="31"/>
      <c r="W91" s="10"/>
      <c r="X91" s="32"/>
    </row>
    <row r="92" spans="1:24">
      <c r="A92" s="10"/>
      <c r="B92" s="10"/>
      <c r="C92" s="31"/>
      <c r="D92" s="10"/>
      <c r="E92" s="31"/>
      <c r="F92" s="10"/>
      <c r="G92" s="31"/>
      <c r="H92" s="10"/>
      <c r="I92" s="31"/>
      <c r="J92" s="10"/>
      <c r="K92" s="31"/>
      <c r="L92" s="10"/>
      <c r="M92" s="31"/>
      <c r="N92" s="10"/>
      <c r="O92" s="31"/>
      <c r="P92" s="31"/>
      <c r="Q92" s="31"/>
      <c r="R92" s="31"/>
      <c r="S92" s="31"/>
      <c r="T92" s="31"/>
      <c r="U92" s="31"/>
      <c r="V92" s="31"/>
      <c r="W92" s="10"/>
      <c r="X92" s="32"/>
    </row>
    <row r="93" spans="1:24">
      <c r="A93" s="10"/>
      <c r="B93" s="10"/>
      <c r="C93" s="31"/>
      <c r="D93" s="10"/>
      <c r="E93" s="31"/>
      <c r="F93" s="10"/>
      <c r="G93" s="31"/>
      <c r="H93" s="10"/>
      <c r="I93" s="31"/>
      <c r="J93" s="10"/>
      <c r="K93" s="31"/>
      <c r="L93" s="10"/>
      <c r="M93" s="31"/>
      <c r="N93" s="10"/>
      <c r="O93" s="31"/>
      <c r="P93" s="31"/>
      <c r="Q93" s="31"/>
      <c r="R93" s="31"/>
      <c r="S93" s="31"/>
      <c r="T93" s="31"/>
      <c r="U93" s="31"/>
      <c r="V93" s="31"/>
      <c r="W93" s="10"/>
      <c r="X93" s="32"/>
    </row>
    <row r="94" spans="1:24">
      <c r="A94" s="10"/>
      <c r="B94" s="10"/>
      <c r="C94" s="31"/>
      <c r="D94" s="10"/>
      <c r="E94" s="31"/>
      <c r="F94" s="10"/>
      <c r="G94" s="31"/>
      <c r="H94" s="10"/>
      <c r="I94" s="31"/>
      <c r="J94" s="10"/>
      <c r="K94" s="31"/>
      <c r="L94" s="10"/>
      <c r="M94" s="31"/>
      <c r="N94" s="10"/>
      <c r="O94" s="31"/>
      <c r="P94" s="31"/>
      <c r="Q94" s="31"/>
      <c r="R94" s="31"/>
      <c r="S94" s="31"/>
      <c r="T94" s="31"/>
      <c r="U94" s="31"/>
      <c r="V94" s="31"/>
      <c r="W94" s="10"/>
      <c r="X94" s="32"/>
    </row>
    <row r="95" spans="1:24" ht="19.5">
      <c r="A95" s="1"/>
      <c r="B95" s="1"/>
      <c r="C95" s="2"/>
      <c r="D95" s="1"/>
      <c r="E95" s="2"/>
      <c r="F95" s="1"/>
      <c r="G95" s="2"/>
      <c r="H95" s="1"/>
      <c r="I95" s="2"/>
      <c r="J95" s="1"/>
      <c r="K95" s="2"/>
      <c r="L95" s="1"/>
      <c r="M95" s="2"/>
      <c r="N95" s="1"/>
      <c r="O95" s="2"/>
      <c r="P95" s="2"/>
      <c r="Q95" s="2"/>
      <c r="R95" s="2"/>
      <c r="S95" s="2"/>
      <c r="T95" s="2"/>
      <c r="U95" s="2"/>
      <c r="V95" s="2"/>
      <c r="W95" s="1"/>
      <c r="X95" s="3"/>
    </row>
    <row r="96" spans="1:24" ht="19.5">
      <c r="A96" s="1"/>
      <c r="B96" s="1"/>
      <c r="C96" s="2"/>
      <c r="D96" s="1"/>
      <c r="E96" s="2"/>
      <c r="F96" s="1"/>
      <c r="G96" s="2"/>
      <c r="H96" s="1"/>
      <c r="I96" s="2"/>
      <c r="J96" s="1"/>
      <c r="K96" s="2"/>
      <c r="L96" s="1"/>
      <c r="M96" s="2"/>
      <c r="N96" s="1"/>
      <c r="O96" s="2"/>
      <c r="P96" s="2"/>
      <c r="Q96" s="2"/>
      <c r="R96" s="2"/>
      <c r="S96" s="2"/>
      <c r="T96" s="2"/>
      <c r="U96" s="2"/>
      <c r="V96" s="2"/>
      <c r="W96" s="1"/>
      <c r="X96" s="3"/>
    </row>
    <row r="97" spans="1:24" ht="19.5">
      <c r="A97" s="1"/>
      <c r="B97" s="1"/>
      <c r="C97" s="2"/>
      <c r="D97" s="1"/>
      <c r="E97" s="2"/>
      <c r="F97" s="1"/>
      <c r="G97" s="2"/>
      <c r="H97" s="1"/>
      <c r="I97" s="2"/>
      <c r="J97" s="1"/>
      <c r="K97" s="2"/>
      <c r="L97" s="1"/>
      <c r="M97" s="2"/>
      <c r="N97" s="1"/>
      <c r="O97" s="2"/>
      <c r="P97" s="2"/>
      <c r="Q97" s="2"/>
      <c r="R97" s="2"/>
      <c r="S97" s="2"/>
      <c r="T97" s="2"/>
      <c r="U97" s="2"/>
      <c r="V97" s="2"/>
      <c r="W97" s="1"/>
      <c r="X97" s="3"/>
    </row>
    <row r="98" spans="1:24" ht="19.5">
      <c r="A98" s="1"/>
      <c r="B98" s="1"/>
      <c r="C98" s="2"/>
      <c r="D98" s="1"/>
      <c r="E98" s="2"/>
      <c r="F98" s="1"/>
      <c r="G98" s="2"/>
      <c r="H98" s="1"/>
      <c r="I98" s="2"/>
      <c r="J98" s="1"/>
      <c r="K98" s="2"/>
      <c r="L98" s="1"/>
      <c r="M98" s="2"/>
      <c r="N98" s="1"/>
      <c r="O98" s="2"/>
      <c r="P98" s="2"/>
      <c r="Q98" s="2"/>
      <c r="R98" s="2"/>
      <c r="S98" s="2"/>
      <c r="T98" s="2"/>
      <c r="U98" s="2"/>
      <c r="V98" s="2"/>
      <c r="W98" s="1"/>
      <c r="X98" s="3"/>
    </row>
    <row r="99" spans="1:24" ht="19.5">
      <c r="A99" s="1"/>
      <c r="B99" s="1"/>
      <c r="C99" s="2"/>
      <c r="D99" s="1"/>
      <c r="E99" s="2"/>
      <c r="F99" s="1"/>
      <c r="G99" s="2"/>
      <c r="H99" s="1"/>
      <c r="I99" s="2"/>
      <c r="J99" s="1"/>
      <c r="K99" s="2"/>
      <c r="L99" s="1"/>
      <c r="M99" s="2"/>
      <c r="N99" s="1"/>
      <c r="O99" s="2"/>
      <c r="P99" s="2"/>
      <c r="Q99" s="2"/>
      <c r="R99" s="2"/>
      <c r="S99" s="2"/>
      <c r="T99" s="2"/>
      <c r="U99" s="2"/>
      <c r="V99" s="2"/>
      <c r="W99" s="1"/>
      <c r="X99" s="3"/>
    </row>
    <row r="100" spans="1:24" ht="19.5">
      <c r="A100" s="1"/>
      <c r="B100" s="1"/>
      <c r="C100" s="2"/>
      <c r="D100" s="1"/>
      <c r="E100" s="2"/>
      <c r="F100" s="1"/>
      <c r="G100" s="2"/>
      <c r="H100" s="1"/>
      <c r="I100" s="2"/>
      <c r="J100" s="1"/>
      <c r="K100" s="2"/>
      <c r="L100" s="1"/>
      <c r="M100" s="2"/>
      <c r="N100" s="1"/>
      <c r="O100" s="2"/>
      <c r="P100" s="2"/>
      <c r="Q100" s="2"/>
      <c r="R100" s="2"/>
      <c r="S100" s="2"/>
      <c r="T100" s="2"/>
      <c r="U100" s="2"/>
      <c r="V100" s="2"/>
      <c r="W100" s="1"/>
      <c r="X100" s="3"/>
    </row>
    <row r="101" spans="1:24" ht="19.5">
      <c r="A101" s="1"/>
      <c r="B101" s="1"/>
      <c r="C101" s="2"/>
      <c r="D101" s="1"/>
      <c r="E101" s="2"/>
      <c r="F101" s="1"/>
      <c r="G101" s="2"/>
      <c r="H101" s="1"/>
      <c r="I101" s="2"/>
      <c r="J101" s="1"/>
      <c r="K101" s="2"/>
      <c r="L101" s="1"/>
      <c r="M101" s="2"/>
      <c r="N101" s="1"/>
      <c r="O101" s="2"/>
      <c r="P101" s="2"/>
      <c r="Q101" s="2"/>
      <c r="R101" s="2"/>
      <c r="S101" s="2"/>
      <c r="T101" s="2"/>
      <c r="U101" s="2"/>
      <c r="V101" s="2"/>
      <c r="W101" s="1"/>
      <c r="X101" s="3"/>
    </row>
    <row r="102" spans="1:24" ht="19.5">
      <c r="A102" s="1"/>
      <c r="B102" s="1"/>
      <c r="C102" s="2"/>
      <c r="D102" s="1"/>
      <c r="E102" s="2"/>
      <c r="F102" s="1"/>
      <c r="G102" s="2"/>
      <c r="H102" s="1"/>
      <c r="I102" s="2"/>
      <c r="J102" s="1"/>
      <c r="K102" s="2"/>
      <c r="L102" s="1"/>
      <c r="M102" s="2"/>
      <c r="N102" s="1"/>
      <c r="O102" s="2"/>
      <c r="P102" s="2"/>
      <c r="Q102" s="2"/>
      <c r="R102" s="2"/>
      <c r="S102" s="2"/>
      <c r="T102" s="2"/>
      <c r="U102" s="2"/>
      <c r="V102" s="2"/>
      <c r="W102" s="1"/>
      <c r="X102" s="3"/>
    </row>
    <row r="103" spans="1:24" ht="19.5">
      <c r="A103" s="1"/>
      <c r="B103" s="1"/>
      <c r="C103" s="2"/>
      <c r="D103" s="1"/>
      <c r="E103" s="2"/>
      <c r="F103" s="1"/>
      <c r="G103" s="2"/>
      <c r="H103" s="1"/>
      <c r="I103" s="2"/>
      <c r="J103" s="1"/>
      <c r="K103" s="2"/>
      <c r="L103" s="1"/>
      <c r="M103" s="2"/>
      <c r="N103" s="1"/>
      <c r="O103" s="2"/>
      <c r="P103" s="2"/>
      <c r="Q103" s="2"/>
      <c r="R103" s="2"/>
      <c r="S103" s="2"/>
      <c r="T103" s="2"/>
      <c r="U103" s="2"/>
      <c r="V103" s="2"/>
      <c r="W103" s="1"/>
      <c r="X103" s="3"/>
    </row>
    <row r="104" spans="1:24" ht="19.5">
      <c r="A104" s="1"/>
      <c r="B104" s="1"/>
      <c r="C104" s="2"/>
      <c r="D104" s="1"/>
      <c r="E104" s="2"/>
      <c r="F104" s="1"/>
      <c r="G104" s="2"/>
      <c r="H104" s="1"/>
      <c r="I104" s="2"/>
      <c r="J104" s="1"/>
      <c r="K104" s="2"/>
      <c r="L104" s="1"/>
      <c r="M104" s="2"/>
      <c r="N104" s="1"/>
      <c r="O104" s="2"/>
      <c r="P104" s="2"/>
      <c r="Q104" s="2"/>
      <c r="R104" s="2"/>
      <c r="S104" s="2"/>
      <c r="T104" s="2"/>
      <c r="U104" s="2"/>
      <c r="V104" s="2"/>
      <c r="W104" s="1"/>
      <c r="X104" s="3"/>
    </row>
    <row r="105" spans="1:24" ht="19.5">
      <c r="A105" s="1"/>
      <c r="B105" s="1"/>
      <c r="C105" s="2"/>
      <c r="D105" s="1"/>
      <c r="E105" s="2"/>
      <c r="F105" s="1"/>
      <c r="G105" s="2"/>
      <c r="H105" s="1"/>
      <c r="I105" s="2"/>
      <c r="J105" s="1"/>
      <c r="K105" s="2"/>
      <c r="L105" s="1"/>
      <c r="M105" s="2"/>
      <c r="N105" s="1"/>
      <c r="O105" s="2"/>
      <c r="P105" s="2"/>
      <c r="Q105" s="2"/>
      <c r="R105" s="2"/>
      <c r="S105" s="2"/>
      <c r="T105" s="2"/>
      <c r="U105" s="2"/>
      <c r="V105" s="2"/>
      <c r="W105" s="1"/>
      <c r="X105" s="3"/>
    </row>
    <row r="106" spans="1:24" ht="19.5">
      <c r="A106" s="1"/>
      <c r="B106" s="1"/>
      <c r="C106" s="2"/>
      <c r="D106" s="1"/>
      <c r="E106" s="2"/>
      <c r="F106" s="1"/>
      <c r="G106" s="2"/>
      <c r="H106" s="1"/>
      <c r="I106" s="2"/>
      <c r="J106" s="1"/>
      <c r="K106" s="2"/>
      <c r="L106" s="1"/>
      <c r="M106" s="2"/>
      <c r="N106" s="1"/>
      <c r="O106" s="2"/>
      <c r="P106" s="2"/>
      <c r="Q106" s="2"/>
      <c r="R106" s="2"/>
      <c r="S106" s="2"/>
      <c r="T106" s="2"/>
      <c r="U106" s="2"/>
      <c r="V106" s="2"/>
      <c r="W106" s="1"/>
      <c r="X106" s="3"/>
    </row>
    <row r="107" spans="1:24" ht="19.5">
      <c r="A107" s="1"/>
      <c r="B107" s="1"/>
      <c r="C107" s="2"/>
      <c r="D107" s="1"/>
      <c r="E107" s="2"/>
      <c r="F107" s="1"/>
      <c r="G107" s="2"/>
      <c r="H107" s="1"/>
      <c r="I107" s="2"/>
      <c r="J107" s="1"/>
      <c r="K107" s="2"/>
      <c r="L107" s="1"/>
      <c r="M107" s="2"/>
      <c r="N107" s="1"/>
      <c r="O107" s="2"/>
      <c r="P107" s="2"/>
      <c r="Q107" s="2"/>
      <c r="R107" s="2"/>
      <c r="S107" s="2"/>
      <c r="T107" s="2"/>
      <c r="U107" s="2"/>
      <c r="V107" s="2"/>
      <c r="W107" s="1"/>
      <c r="X107" s="3"/>
    </row>
    <row r="108" spans="1:24" ht="19.5">
      <c r="A108" s="1"/>
      <c r="B108" s="1"/>
      <c r="C108" s="2"/>
      <c r="D108" s="1"/>
      <c r="E108" s="2"/>
      <c r="F108" s="1"/>
      <c r="G108" s="2"/>
      <c r="H108" s="1"/>
      <c r="I108" s="2"/>
      <c r="J108" s="1"/>
      <c r="K108" s="2"/>
      <c r="L108" s="1"/>
      <c r="M108" s="2"/>
      <c r="N108" s="1"/>
      <c r="O108" s="2"/>
      <c r="P108" s="2"/>
      <c r="Q108" s="2"/>
      <c r="R108" s="2"/>
      <c r="S108" s="2"/>
      <c r="T108" s="2"/>
      <c r="U108" s="2"/>
      <c r="V108" s="2"/>
      <c r="W108" s="1"/>
      <c r="X108" s="3"/>
    </row>
  </sheetData>
  <mergeCells count="1">
    <mergeCell ref="A1:X1"/>
  </mergeCells>
  <phoneticPr fontId="0" type="noConversion"/>
  <pageMargins left="0.70866141732283472" right="0.70866141732283472" top="0.74803149606299213" bottom="0.74803149606299213" header="0.31496062992125984" footer="0.31496062992125984"/>
  <pageSetup paperSize="8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2006-10-17T13:40:18Z</dcterms:created>
  <dcterms:modified xsi:type="dcterms:W3CDTF">2013-03-20T07:26:59Z</dcterms:modified>
</cp:coreProperties>
</file>