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0" activeTab="9"/>
  </bookViews>
  <sheets>
    <sheet name="1.sz.mell." sheetId="1" r:id="rId1"/>
    <sheet name="2.1.sz.mell  " sheetId="2" r:id="rId2"/>
    <sheet name="2.2.sz.mell  " sheetId="3" r:id="rId3"/>
    <sheet name="3. sz. mell " sheetId="4" r:id="rId4"/>
    <sheet name="4. sz. mell " sheetId="5" r:id="rId5"/>
    <sheet name="5. sz. mell.  " sheetId="6" r:id="rId6"/>
    <sheet name="6. sz. mell." sheetId="7" r:id="rId7"/>
    <sheet name="7. sz. mell." sheetId="8" r:id="rId8"/>
    <sheet name="8. sz. mell. " sheetId="9" r:id="rId9"/>
    <sheet name="9. sz. mell" sheetId="10" r:id="rId10"/>
    <sheet name="10. sz. mell" sheetId="11" r:id="rId11"/>
  </sheets>
  <definedNames>
    <definedName name="_xlnm.Print_Titles" localSheetId="10">'10. sz. mell'!$1:$7</definedName>
    <definedName name="_xlnm.Print_Titles" localSheetId="9">'9. sz. mell'!$1:$7</definedName>
  </definedNames>
  <calcPr fullCalcOnLoad="1"/>
</workbook>
</file>

<file path=xl/sharedStrings.xml><?xml version="1.0" encoding="utf-8"?>
<sst xmlns="http://schemas.openxmlformats.org/spreadsheetml/2006/main" count="613" uniqueCount="341">
  <si>
    <t>B E V É T E L E K</t>
  </si>
  <si>
    <t>1. sz. táblázat</t>
  </si>
  <si>
    <t>Sor-
szám</t>
  </si>
  <si>
    <t>Bevételi jogcím</t>
  </si>
  <si>
    <t>2012. évi Er. előirányzat</t>
  </si>
  <si>
    <t>2012. évi 
III. Mód.</t>
  </si>
  <si>
    <t>2012. évi 
Teljesítés</t>
  </si>
  <si>
    <t>1.</t>
  </si>
  <si>
    <t>Intézményi működési bevételek</t>
  </si>
  <si>
    <t>2.</t>
  </si>
  <si>
    <t xml:space="preserve"> Saját bevételek</t>
  </si>
  <si>
    <t>3.</t>
  </si>
  <si>
    <t>Támogatások, kiegészítések (3.1+…+3.4)</t>
  </si>
  <si>
    <t>3.1.</t>
  </si>
  <si>
    <t>Normatív hozzájárulások</t>
  </si>
  <si>
    <t>3.2.</t>
  </si>
  <si>
    <t>Normatív kötött felhasználású támogatás</t>
  </si>
  <si>
    <t>3.3.</t>
  </si>
  <si>
    <t>Fejlesztési célú támogatások</t>
  </si>
  <si>
    <t>3.4.</t>
  </si>
  <si>
    <t>Egyéb központi támogatás</t>
  </si>
  <si>
    <t>4.</t>
  </si>
  <si>
    <t xml:space="preserve"> Felhalmozási és tőkejellegű bevételek (3.1+…+3.3)</t>
  </si>
  <si>
    <t>4.1.</t>
  </si>
  <si>
    <t>Tárgyi eszközök, immateriális javak értékesítése</t>
  </si>
  <si>
    <t>4.2.</t>
  </si>
  <si>
    <t>Társulás sajátos felhalmozási és tőkebevételei</t>
  </si>
  <si>
    <t>4.3.</t>
  </si>
  <si>
    <t>Pénzügyi befektetések bevételei</t>
  </si>
  <si>
    <t>5.</t>
  </si>
  <si>
    <t xml:space="preserve"> Véglegesen átvett pénzeszközök (5.1+5.2+5.3+5.4)</t>
  </si>
  <si>
    <t>5.1.</t>
  </si>
  <si>
    <t>Támogatásértékű működési bevételek (5.1.1.+…+5.1.4.)</t>
  </si>
  <si>
    <t>5.1.1.</t>
  </si>
  <si>
    <t>Központi Költségvetési Szervtől</t>
  </si>
  <si>
    <t>5.1.2.</t>
  </si>
  <si>
    <t>EU támogatás</t>
  </si>
  <si>
    <t>5.1.3.</t>
  </si>
  <si>
    <t>Elkülönített állami pénzalapoktól átvett pénzeszköz</t>
  </si>
  <si>
    <t>5.1.4.</t>
  </si>
  <si>
    <t>Egyéb kvi szervtől átvett támogatás</t>
  </si>
  <si>
    <t>5.2.</t>
  </si>
  <si>
    <t>Támogatásértékű felhalmozási bevételek (5.2.1.+…+5.2.4.)</t>
  </si>
  <si>
    <t>5.2.1.</t>
  </si>
  <si>
    <t>5.2.2.</t>
  </si>
  <si>
    <t>5.2.3.</t>
  </si>
  <si>
    <t>5.2.4.</t>
  </si>
  <si>
    <t>5.3.</t>
  </si>
  <si>
    <t>Működési célú pénzeszköz átvétel államháztartáson kívülről</t>
  </si>
  <si>
    <t>5.4.</t>
  </si>
  <si>
    <t>Felhalm. célú pénzeszk. átvétel államháztartáson kívülről</t>
  </si>
  <si>
    <t>6.</t>
  </si>
  <si>
    <t xml:space="preserve"> Kölcsön (munkavállalóknak adott) visszatérülése</t>
  </si>
  <si>
    <t>7.</t>
  </si>
  <si>
    <t>KÖLTSÉGVETÉSI BEVÉTELEK ÖSSZESEN (1+2+3+4+5+6)</t>
  </si>
  <si>
    <t>8.</t>
  </si>
  <si>
    <t>Előző évi várható pénzmaradvány. igénybevétele</t>
  </si>
  <si>
    <t>9.</t>
  </si>
  <si>
    <t>Előző évi vállalkozási eredmény igénybevétele</t>
  </si>
  <si>
    <t>10.</t>
  </si>
  <si>
    <t>Finanszírozási célú műveletek bevétele (10.1.+10.2.)</t>
  </si>
  <si>
    <t>10.1.</t>
  </si>
  <si>
    <t>Működési célú pénzügyi műveletek bevételei (10.1.1.+…10.1.3.)</t>
  </si>
  <si>
    <t>10.1.1.</t>
  </si>
  <si>
    <t>Forgatási célú belföldi, külföldi értékpapírok kibocsátása, értékesítése</t>
  </si>
  <si>
    <t>10.1.2.</t>
  </si>
  <si>
    <t>Kapott kölcsön, nyújtott kölcsön visszatérülése</t>
  </si>
  <si>
    <t>10.1.3.</t>
  </si>
  <si>
    <t>Egyéb működési célú pénzügyi műveletek bevételei</t>
  </si>
  <si>
    <t>10.2.</t>
  </si>
  <si>
    <t>Felhalmozási célú pénzügyi műveletek bevételei (10.2.1.+…+10.2.3.)</t>
  </si>
  <si>
    <t>10.2.1.</t>
  </si>
  <si>
    <t>Értékpapír kibocsátás, értékesítés</t>
  </si>
  <si>
    <t>10.2.2.</t>
  </si>
  <si>
    <t>10.2.3.</t>
  </si>
  <si>
    <t>Egyéb felhalmozási célú pénzügyi műveletek bevételei</t>
  </si>
  <si>
    <t>11.</t>
  </si>
  <si>
    <t>BEVÉTELEK ÖSSZESEN: (7+8+9+10)</t>
  </si>
  <si>
    <t>K I A D Á S O K</t>
  </si>
  <si>
    <t>2. sz. táblázat</t>
  </si>
  <si>
    <t>Sor-szám</t>
  </si>
  <si>
    <t>Kiadási jogcímek</t>
  </si>
  <si>
    <t>Működési célú kiadások (1.1+…+1.4)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</si>
  <si>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</si>
  <si>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</si>
  <si>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</si>
  <si>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</si>
  <si>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</si>
  <si>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</si>
  <si>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</si>
  <si>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Egyéb működési célú kiadások</t>
  </si>
  <si>
    <t>1.5</t>
  </si>
  <si>
    <t>1.4-ből: - Lakosságnak juttatott támogatások</t>
  </si>
  <si>
    <t>1.6.</t>
  </si>
  <si>
    <t xml:space="preserve"> - Szociális, rászorultság jellegű ellátások</t>
  </si>
  <si>
    <t>1.7.</t>
  </si>
  <si>
    <t xml:space="preserve"> - Működési célú pénzmaradvány átadás</t>
  </si>
  <si>
    <t>1.8.</t>
  </si>
  <si>
    <t xml:space="preserve"> - Működési célú pénzeszköz átadás államháztartáson kívülre</t>
  </si>
  <si>
    <t>1.9.</t>
  </si>
  <si>
    <t xml:space="preserve"> - Működési célú támogatásértékű kiadás</t>
  </si>
  <si>
    <t>1.10.</t>
  </si>
  <si>
    <t xml:space="preserve"> - Garancia és kezességvállalásból származó kifizetés</t>
  </si>
  <si>
    <t>1.11.</t>
  </si>
  <si>
    <t xml:space="preserve"> - Kamatkiadások</t>
  </si>
  <si>
    <t>1.12.</t>
  </si>
  <si>
    <t xml:space="preserve"> - Pénzforgalom nélküli kiadások</t>
  </si>
  <si>
    <t>Felhalmozási és tőke jellegű kiadások (2.1+…+2.7)</t>
  </si>
  <si>
    <t>2.1.</t>
  </si>
  <si>
    <t>Felújítás</t>
  </si>
  <si>
    <t>2.2.</t>
  </si>
  <si>
    <t>Intézményi beruházási kiadások</t>
  </si>
  <si>
    <t>2.3.</t>
  </si>
  <si>
    <t>Támogatásértékű felhalmozási kiadás</t>
  </si>
  <si>
    <t>2.4.</t>
  </si>
  <si>
    <t>Felhalmozási célú pénzeszközátadás államháztartáson kívülre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</si>
  <si>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</si>
  <si>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</si>
  <si>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</si>
  <si>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</si>
  <si>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</si>
  <si>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</si>
  <si>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r>
      <t xml:space="preserve">Tartalékok </t>
    </r>
    <r>
      <rPr>
        <sz val="8"/>
        <rFont val="Times New Roman CE"/>
        <family val="1"/>
      </rPr>
      <t>(3.1+...+3.2)</t>
    </r>
  </si>
  <si>
    <t>Általános tartalék</t>
  </si>
  <si>
    <t>Céltartalék</t>
  </si>
  <si>
    <t>Egyéb kiadások</t>
  </si>
  <si>
    <t xml:space="preserve"> Kölcsön (munkavállalóknak adott kölcsön)</t>
  </si>
  <si>
    <t>KÖLTSÉGVETÉSI KIADÁSOK ÖSSZESEN (1+2+3+4+5)</t>
  </si>
  <si>
    <t>Finanszírozási célú műveletek kiadásai (7.1+7.2)</t>
  </si>
  <si>
    <t>7.1.</t>
  </si>
  <si>
    <t>Működési célú pénzügyi műveletek kiadásai (7.1.1.+…+.7.1.3.)</t>
  </si>
  <si>
    <t>7.1.1.</t>
  </si>
  <si>
    <t>Forgatási célú belföldi, külföldi értékpapírok vásárlása</t>
  </si>
  <si>
    <t>7.1.2.</t>
  </si>
  <si>
    <t>Kölcsön nyújtás</t>
  </si>
  <si>
    <t>7.1.3.</t>
  </si>
  <si>
    <t>Egyéb működési célú pénzügyi műveletek kiadásai</t>
  </si>
  <si>
    <t>7.2.</t>
  </si>
  <si>
    <t>Felhalmozási célú pénzügyi műveletek kiadásai (7.2.1.+…+7.2.3.)</t>
  </si>
  <si>
    <t>7.2.1.</t>
  </si>
  <si>
    <t>Értékpapír vásárlása</t>
  </si>
  <si>
    <t>7.2.2.</t>
  </si>
  <si>
    <t>7.2.3.</t>
  </si>
  <si>
    <t>Egyéb felhalmozási célú pénzügyi műveletek kiadásai</t>
  </si>
  <si>
    <t xml:space="preserve"> KIADÁSOK ÖSSZESEN: (6+7)</t>
  </si>
  <si>
    <t>KÖLTSÉGVETÉSI BEVÉTELEK ÉS KIADÁSOK EGYENLEGE</t>
  </si>
  <si>
    <t>3. sz. táblázat</t>
  </si>
  <si>
    <t>Költségvetési hiány, többlet ( költségvetési bevételek 7. sor - költségvetési kiadások 6. sor) (+/-)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</si>
  <si>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</si>
  <si>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</si>
  <si>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family val="1"/>
      </rPr>
      <t>(1.1 - 1.2) +/-</t>
    </r>
  </si>
  <si>
    <t>Finanszírozási célú műv. bevételei (1. sz. mell.1. sz. táblázat 10. sor)</t>
  </si>
  <si>
    <t>Finanszírozási célú műv. kiadásai (1. sz. mell .2. sz. táblázat 7. sor)</t>
  </si>
  <si>
    <t>I. Működési célú bevételek és kiadások mérlege
(Társulási szinten)</t>
  </si>
  <si>
    <t>2.1. melléklet a ………../2012. (……….) társulási tanács határozatához</t>
  </si>
  <si>
    <t xml:space="preserve"> Ezer forintban !</t>
  </si>
  <si>
    <t>Bevételek</t>
  </si>
  <si>
    <t>Kiadások</t>
  </si>
  <si>
    <t>Megnevezés</t>
  </si>
  <si>
    <t>2012. évi előirányzat</t>
  </si>
  <si>
    <t>2012. évi Teljesítés</t>
  </si>
  <si>
    <t>Társulás sajátos működési bevételei</t>
  </si>
  <si>
    <t>Személyi juttatások</t>
  </si>
  <si>
    <t>Támogatások, kiegészítések</t>
  </si>
  <si>
    <t>Munkaadókat terhelő járulék</t>
  </si>
  <si>
    <t>Támogatásértékű bevételek</t>
  </si>
  <si>
    <t>Dologi kiadások</t>
  </si>
  <si>
    <t>Működési célú pénzeszközátvétel</t>
  </si>
  <si>
    <t>Tartalékok</t>
  </si>
  <si>
    <t>Működési célú kölcsön visszatérítése, igénybevétele</t>
  </si>
  <si>
    <t>12.</t>
  </si>
  <si>
    <t>13.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</si>
  <si>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</si>
  <si>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</si>
  <si>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</si>
  <si>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</si>
  <si>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</si>
  <si>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maradv. igénybev.</t>
  </si>
  <si>
    <t xml:space="preserve">Kölcsön  </t>
  </si>
  <si>
    <t>16.</t>
  </si>
  <si>
    <t>Forgatási célú belf., külf. értékpapírok kibocsátása, értékesítése</t>
  </si>
  <si>
    <t>17.</t>
  </si>
  <si>
    <t>Kapott kölcsön, nyújtott kölcsön visszatér.</t>
  </si>
  <si>
    <t>18.</t>
  </si>
  <si>
    <t>19.</t>
  </si>
  <si>
    <t>20.</t>
  </si>
  <si>
    <t>21.</t>
  </si>
  <si>
    <t>22.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</si>
  <si>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</si>
  <si>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</si>
  <si>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</si>
  <si>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</si>
  <si>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</si>
  <si>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</si>
  <si>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</si>
  <si>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</si>
  <si>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</si>
  <si>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Költségvetési hiány:</t>
  </si>
  <si>
    <t>Költségvetési többlet:</t>
  </si>
  <si>
    <t>II. Felhalmozási célú bevételek és kiadások mérlege
(Társulási szinten)</t>
  </si>
  <si>
    <t>2.2. melléklet a ………../2012. (……….) társulási tanács határozatához</t>
  </si>
  <si>
    <t>Vagyoni értékű jogok értékesítése, hasznosítása</t>
  </si>
  <si>
    <t>Felújítások</t>
  </si>
  <si>
    <t>Pénzügyi befektetésekből származó bevétel</t>
  </si>
  <si>
    <t>Lakástámogatás</t>
  </si>
  <si>
    <t>Lakásépítés</t>
  </si>
  <si>
    <t>Központosított előirányzatokból támogatás</t>
  </si>
  <si>
    <t>EU-s forrásból finansz. támogatással megv. progr., projektek kiadásai</t>
  </si>
  <si>
    <t>EU-s forrásból finansz., önkormányzati hozzáj. kiadásai</t>
  </si>
  <si>
    <t>Átvett pénzeszközök államháztartáson kívülről</t>
  </si>
  <si>
    <t>Egyéb felhalmozási célú kiadások</t>
  </si>
  <si>
    <t>EU-s támogatásból származó forrás</t>
  </si>
  <si>
    <t>Előző évi felh. célú pénzm. igénybev.</t>
  </si>
  <si>
    <t>Értékpapír kibocsátása, értékesítése</t>
  </si>
  <si>
    <t>Finanszírozási célú bev. (13+…+21)</t>
  </si>
  <si>
    <t>Finanszírozási célú kiad. (12+...+21)</t>
  </si>
  <si>
    <t>BEVÉTELEK ÖSSZESEN (11+12+22)</t>
  </si>
  <si>
    <t>KIADÁSOK ÖSSZESEN (11+22)</t>
  </si>
  <si>
    <t>Önkormányzat</t>
  </si>
  <si>
    <t>Ajak Nagyközség Önkormányzata</t>
  </si>
  <si>
    <t>Anarcs Község Önkormányzata</t>
  </si>
  <si>
    <t>Dombrád Város Önkormányzata</t>
  </si>
  <si>
    <t>Döge Község Önkormányzata</t>
  </si>
  <si>
    <t>Fényeslitke Község Önkormányzata</t>
  </si>
  <si>
    <t>Gyulaháza Község Önkormányzata</t>
  </si>
  <si>
    <t>Jéke Község Önkormányzata</t>
  </si>
  <si>
    <t>Kékcse Község Önkormányzata</t>
  </si>
  <si>
    <t>Kisvárda Város Önkormányzata</t>
  </si>
  <si>
    <t>Lövőpetri Község Önkormányzata</t>
  </si>
  <si>
    <t>Mezőladány Község Önkormányzata</t>
  </si>
  <si>
    <t>Nyírlövő Község Önkormányzata</t>
  </si>
  <si>
    <t>Pap Község Önkormányzata</t>
  </si>
  <si>
    <t>Pátroha Község Önkormányzata</t>
  </si>
  <si>
    <t>Rétközberencs Község Önkormányzata</t>
  </si>
  <si>
    <t>Szabolcsbáka Község Önkormányzata</t>
  </si>
  <si>
    <t>Szabolcsveresmart Község Önkormányzata</t>
  </si>
  <si>
    <t>Tiszakanyár Község Önkormányzata</t>
  </si>
  <si>
    <t>Tornyospálca Község Önkormányzata</t>
  </si>
  <si>
    <t>Újdombrád Község Önkormányzata</t>
  </si>
  <si>
    <t>Újkenéz Község Önkormányzata</t>
  </si>
  <si>
    <t>ÖSSZESEN:</t>
  </si>
  <si>
    <t>*A 2004. évi CVII. tv. 4. § (4) bekezdésében foglaltak alapján.</t>
  </si>
  <si>
    <t>Beruházás  megnevezése</t>
  </si>
  <si>
    <t>Teljes költség</t>
  </si>
  <si>
    <t>Kivitelezés kezdési és befejezési éve</t>
  </si>
  <si>
    <t>Felhasználás
2011. XII.31-ig</t>
  </si>
  <si>
    <t xml:space="preserve">
2012. év utáni szükséglet
</t>
  </si>
  <si>
    <t>6=(2-4-5)</t>
  </si>
  <si>
    <t>Felújítási kiadások 
előirányzata célonként</t>
  </si>
  <si>
    <t>Felújítás  megnevezése</t>
  </si>
  <si>
    <t>Kisvárda és Térsége Többcélú Kistérségi Társulás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</si>
  <si>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</si>
  <si>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</si>
  <si>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</si>
  <si>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</si>
  <si>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2012.</t>
  </si>
  <si>
    <t>2013.</t>
  </si>
  <si>
    <t>2014.</t>
  </si>
  <si>
    <t>2014. 
után</t>
  </si>
  <si>
    <t>ÖSSZES KÖTELEZETTSÉG</t>
  </si>
  <si>
    <t>Kisvárda és Térsége Többcélú Kistérségi Társulás saját bevételeinek részletezése az adósságot keletkeztető ügyletből származó tárgyévi fizetési kötelezettség megállapításához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</si>
  <si>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</si>
  <si>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</si>
  <si>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</si>
  <si>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</si>
  <si>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</si>
  <si>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</si>
  <si>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</si>
  <si>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</si>
  <si>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</si>
  <si>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Kisvárda és Térsége Többcélú Kistérségi Társulás 2012. évi adósságot keletkeztető fejlesztési céljai</t>
  </si>
  <si>
    <t>Fejlesztési cél leírása</t>
  </si>
  <si>
    <t>Fejlesztés várható kiadása</t>
  </si>
  <si>
    <t>ADÓSSÁGOT KELETKEZTETŐ ÜGYLETEK VÁRHATÓ EGYÜTTES ÖSSZEGE</t>
  </si>
  <si>
    <t>EU-s projekt neve, azonosítója:</t>
  </si>
  <si>
    <t>Ezer forintban!</t>
  </si>
  <si>
    <t>Források</t>
  </si>
  <si>
    <t>2013.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</si>
  <si>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</si>
  <si>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</si>
  <si>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</si>
  <si>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</si>
  <si>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</si>
  <si>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</si>
  <si>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</si>
  <si>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</si>
  <si>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</si>
  <si>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</si>
  <si>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</si>
  <si>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</si>
  <si>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</si>
  <si>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</si>
  <si>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Társuláson kívüli EU-s projektekhez történő hozzájárulás 2012. évi terve</t>
  </si>
  <si>
    <t>Támogatott neve</t>
  </si>
  <si>
    <t>Hozzájárulás  (E Ft)</t>
  </si>
  <si>
    <t>9. melléklet a ……/2012. (……) társulási tanács határozatához</t>
  </si>
  <si>
    <t>Kisvárda és Térsége Többcélú Kistérségi Társulás</t>
  </si>
  <si>
    <t>01</t>
  </si>
  <si>
    <t xml:space="preserve">  ………...…………        </t>
  </si>
  <si>
    <t>--------</t>
  </si>
  <si>
    <t>Előirányzat-csoport</t>
  </si>
  <si>
    <t>Kiemelt előirány-
zat</t>
  </si>
  <si>
    <t>Előirányzat-csoport, kiemelt előirányzat megnevezése</t>
  </si>
  <si>
    <t>2012. évi Er. Előirányzat</t>
  </si>
  <si>
    <t>száma</t>
  </si>
  <si>
    <t>Intézményi működési bevételek (1.1.+…+.1.4.)</t>
  </si>
  <si>
    <t>Közhatalmi bevételek</t>
  </si>
  <si>
    <t>Egyéb saját bevétel</t>
  </si>
  <si>
    <t>Általános forgalmi adó-bevételek, visszatérülések</t>
  </si>
  <si>
    <t>Hozam- és kamatbevételek</t>
  </si>
  <si>
    <t>Támogatások,  kiegészítések (2.1.+2.2.)</t>
  </si>
  <si>
    <t>Felhalmozási és tőkejellegű bevételek (3.1.+…+3.3.)</t>
  </si>
  <si>
    <t>Tárgyi eszközök, immateriális javak érték.</t>
  </si>
  <si>
    <t>Felhalmozási célú pénzeszközátv. államh. kívülről</t>
  </si>
  <si>
    <t>Véglegesen átvett pénzeszközök (4.1.+…+4.5.)</t>
  </si>
  <si>
    <t>Támogatásértékű működési bevételek</t>
  </si>
  <si>
    <t>Támogatásértékű felhalmozási bevételek</t>
  </si>
  <si>
    <t>EU-s forrásból származó bevétel</t>
  </si>
  <si>
    <t>4.4.</t>
  </si>
  <si>
    <t>4.5.</t>
  </si>
  <si>
    <t>Felhalmozási célú pénzeszközátvétel</t>
  </si>
  <si>
    <t>Kölcsön visszatérülés</t>
  </si>
  <si>
    <t>KÖLTSÉGVETÉSI BEVÉTELEK ÖSSZESEN (1+…+5)</t>
  </si>
  <si>
    <t>Előző évi pénzmaradvány, váll. maradvány (7.1.+7.2.)</t>
  </si>
  <si>
    <t>BEVÉTELEK ÖSSZESEN:</t>
  </si>
  <si>
    <t>Működési célú kiadások (1.1.+…+1.5.)</t>
  </si>
  <si>
    <t>Munkaadókat terhelő járulékok és szociális hozzájáurlási adó</t>
  </si>
  <si>
    <t>Ellátottak pénzbeli juttatása</t>
  </si>
  <si>
    <t>1.5.</t>
  </si>
  <si>
    <t>Felhalmozási célú kiadások</t>
  </si>
  <si>
    <t>EU-s tám.-ból megvalósuló programok, projektek kiadásai</t>
  </si>
  <si>
    <t>Egyéb fejlesztési célú kiadások</t>
  </si>
  <si>
    <t>Kölcsön</t>
  </si>
  <si>
    <t>Intézményeknek, munkaszervezetnek adott támogatás</t>
  </si>
  <si>
    <t xml:space="preserve">KIADÁSOK ÖSSZESEN: </t>
  </si>
  <si>
    <t>Éves létszám előirányzat (fő)</t>
  </si>
  <si>
    <t>Közfoglalkoztatottak létszáma (fő)</t>
  </si>
  <si>
    <t>10. melléklet a ……/2012. (……) társulási tanács határozatához</t>
  </si>
  <si>
    <t>Kisvárda és Térsége Többcélú Kistérségi Társulás munkaszervezete</t>
  </si>
  <si>
    <t>02</t>
  </si>
  <si>
    <t>Társulati támogatás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</si>
</sst>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_-* #,##0\ _F_t_-;\-* #,##0\ _F_t_-;_-* \-??\ _F_t_-;_-@_-"/>
  </numFmts>
  <fonts count="2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8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b/>
      <i/>
      <sz val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.5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0">
    <xf numFmtId="0" fontId="0" fillId="0" borderId="0" xfId="0" applyAlignment="1">
      <alignment/>
    </xf>
    <xf numFmtId="0" fontId="4" fillId="0" borderId="0" xfId="20" applyFill="1">
      <alignment/>
      <protection/>
    </xf>
    <xf numFmtId="165" fontId="6" fillId="0" borderId="1" xfId="20" applyNumberFormat="1" applyFont="1" applyFill="1" applyBorder="1" applyAlignment="1" applyProtection="1">
      <alignment horizontal="left" vertical="center"/>
      <protection/>
    </xf>
    <xf numFmtId="165" fontId="5" fillId="0" borderId="1" xfId="20" applyNumberFormat="1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right"/>
      <protection/>
    </xf>
    <xf numFmtId="0" fontId="8" fillId="0" borderId="2" xfId="20" applyFont="1" applyFill="1" applyBorder="1" applyAlignment="1" applyProtection="1">
      <alignment horizontal="center" vertical="center" wrapText="1"/>
      <protection/>
    </xf>
    <xf numFmtId="0" fontId="8" fillId="0" borderId="3" xfId="20" applyFont="1" applyFill="1" applyBorder="1" applyAlignment="1" applyProtection="1">
      <alignment horizontal="center" vertical="center" wrapText="1"/>
      <protection/>
    </xf>
    <xf numFmtId="0" fontId="8" fillId="0" borderId="4" xfId="20" applyFont="1" applyFill="1" applyBorder="1" applyAlignment="1" applyProtection="1">
      <alignment horizontal="center" vertical="center" wrapText="1"/>
      <protection/>
    </xf>
    <xf numFmtId="0" fontId="9" fillId="0" borderId="2" xfId="20" applyFont="1" applyFill="1" applyBorder="1" applyAlignment="1" applyProtection="1">
      <alignment horizontal="center" vertical="center" wrapText="1"/>
      <protection/>
    </xf>
    <xf numFmtId="0" fontId="9" fillId="0" borderId="3" xfId="20" applyFont="1" applyFill="1" applyBorder="1" applyAlignment="1" applyProtection="1">
      <alignment horizontal="center" vertical="center" wrapText="1"/>
      <protection/>
    </xf>
    <xf numFmtId="0" fontId="9" fillId="0" borderId="4" xfId="20" applyFont="1" applyFill="1" applyBorder="1" applyAlignment="1" applyProtection="1">
      <alignment horizontal="center" vertical="center" wrapText="1"/>
      <protection/>
    </xf>
    <xf numFmtId="0" fontId="10" fillId="0" borderId="0" xfId="20" applyFont="1" applyFill="1">
      <alignment/>
      <protection/>
    </xf>
    <xf numFmtId="0" fontId="9" fillId="0" borderId="2" xfId="20" applyFont="1" applyFill="1" applyBorder="1" applyAlignment="1" applyProtection="1">
      <alignment horizontal="left" vertical="center" wrapText="1" indent="1"/>
      <protection/>
    </xf>
    <xf numFmtId="0" fontId="9" fillId="0" borderId="3" xfId="20" applyFont="1" applyFill="1" applyBorder="1" applyAlignment="1" applyProtection="1">
      <alignment horizontal="left" vertical="center" wrapText="1" indent="1"/>
      <protection/>
    </xf>
    <xf numFmtId="165" fontId="9" fillId="0" borderId="4" xfId="2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20" applyFont="1" applyFill="1">
      <alignment/>
      <protection/>
    </xf>
    <xf numFmtId="165" fontId="9" fillId="0" borderId="4" xfId="20" applyNumberFormat="1" applyFont="1" applyFill="1" applyBorder="1" applyAlignment="1" applyProtection="1">
      <alignment horizontal="right" vertical="center" wrapText="1"/>
      <protection/>
    </xf>
    <xf numFmtId="49" fontId="10" fillId="0" borderId="5" xfId="20" applyNumberFormat="1" applyFont="1" applyFill="1" applyBorder="1" applyAlignment="1" applyProtection="1">
      <alignment horizontal="left" vertical="center" wrapText="1" indent="1"/>
      <protection/>
    </xf>
    <xf numFmtId="0" fontId="10" fillId="0" borderId="6" xfId="20" applyFont="1" applyFill="1" applyBorder="1" applyAlignment="1" applyProtection="1">
      <alignment horizontal="left" vertical="center" wrapText="1" indent="1"/>
      <protection/>
    </xf>
    <xf numFmtId="165" fontId="10" fillId="0" borderId="7" xfId="20" applyNumberFormat="1" applyFont="1" applyFill="1" applyBorder="1" applyAlignment="1" applyProtection="1">
      <alignment horizontal="right" vertical="center" wrapText="1"/>
      <protection locked="0"/>
    </xf>
    <xf numFmtId="49" fontId="10" fillId="0" borderId="8" xfId="20" applyNumberFormat="1" applyFont="1" applyFill="1" applyBorder="1" applyAlignment="1" applyProtection="1">
      <alignment horizontal="left" vertical="center" wrapText="1" indent="1"/>
      <protection/>
    </xf>
    <xf numFmtId="0" fontId="10" fillId="0" borderId="9" xfId="20" applyFont="1" applyFill="1" applyBorder="1" applyAlignment="1" applyProtection="1">
      <alignment horizontal="left" vertical="center" wrapText="1" indent="1"/>
      <protection/>
    </xf>
    <xf numFmtId="165" fontId="10" fillId="0" borderId="10" xfId="20" applyNumberFormat="1" applyFont="1" applyFill="1" applyBorder="1" applyAlignment="1" applyProtection="1">
      <alignment horizontal="right" vertical="center" wrapText="1"/>
      <protection locked="0"/>
    </xf>
    <xf numFmtId="49" fontId="10" fillId="0" borderId="11" xfId="20" applyNumberFormat="1" applyFont="1" applyFill="1" applyBorder="1" applyAlignment="1" applyProtection="1">
      <alignment horizontal="left" vertical="center" wrapText="1" indent="1"/>
      <protection/>
    </xf>
    <xf numFmtId="0" fontId="10" fillId="0" borderId="12" xfId="20" applyFont="1" applyFill="1" applyBorder="1" applyAlignment="1" applyProtection="1">
      <alignment horizontal="left" vertical="center" wrapText="1" indent="1"/>
      <protection/>
    </xf>
    <xf numFmtId="165" fontId="10" fillId="0" borderId="13" xfId="20" applyNumberFormat="1" applyFont="1" applyFill="1" applyBorder="1" applyAlignment="1" applyProtection="1">
      <alignment horizontal="right" vertical="center" wrapText="1"/>
      <protection locked="0"/>
    </xf>
    <xf numFmtId="49" fontId="10" fillId="0" borderId="14" xfId="20" applyNumberFormat="1" applyFont="1" applyFill="1" applyBorder="1" applyAlignment="1" applyProtection="1">
      <alignment horizontal="left" vertical="center" wrapText="1" indent="1"/>
      <protection/>
    </xf>
    <xf numFmtId="165" fontId="10" fillId="0" borderId="15" xfId="2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0" applyFont="1" applyFill="1" applyBorder="1" applyAlignment="1" applyProtection="1">
      <alignment horizontal="left" indent="1"/>
      <protection/>
    </xf>
    <xf numFmtId="0" fontId="11" fillId="0" borderId="6" xfId="20" applyFont="1" applyFill="1" applyBorder="1" applyAlignment="1" applyProtection="1">
      <alignment horizontal="left" vertical="center" wrapText="1" indent="1"/>
      <protection/>
    </xf>
    <xf numFmtId="165" fontId="11" fillId="0" borderId="7" xfId="20" applyNumberFormat="1" applyFont="1" applyFill="1" applyBorder="1" applyAlignment="1" applyProtection="1">
      <alignment horizontal="right" vertical="center" wrapText="1"/>
      <protection/>
    </xf>
    <xf numFmtId="0" fontId="10" fillId="0" borderId="9" xfId="20" applyFont="1" applyFill="1" applyBorder="1" applyAlignment="1" applyProtection="1">
      <alignment horizontal="left" vertical="center" wrapText="1" indent="2"/>
      <protection/>
    </xf>
    <xf numFmtId="0" fontId="10" fillId="0" borderId="12" xfId="20" applyFont="1" applyFill="1" applyBorder="1" applyAlignment="1" applyProtection="1">
      <alignment horizontal="left" vertical="center" wrapText="1" indent="2"/>
      <protection/>
    </xf>
    <xf numFmtId="0" fontId="11" fillId="0" borderId="9" xfId="20" applyFont="1" applyFill="1" applyBorder="1" applyAlignment="1" applyProtection="1">
      <alignment horizontal="left" vertical="center" wrapText="1" indent="1"/>
      <protection/>
    </xf>
    <xf numFmtId="165" fontId="11" fillId="0" borderId="10" xfId="20" applyNumberFormat="1" applyFont="1" applyFill="1" applyBorder="1" applyAlignment="1" applyProtection="1">
      <alignment horizontal="right" vertical="center" wrapText="1"/>
      <protection/>
    </xf>
    <xf numFmtId="165" fontId="11" fillId="0" borderId="10" xfId="20" applyNumberFormat="1" applyFont="1" applyFill="1" applyBorder="1" applyAlignment="1" applyProtection="1">
      <alignment horizontal="right" vertical="center" wrapText="1"/>
      <protection locked="0"/>
    </xf>
    <xf numFmtId="0" fontId="11" fillId="0" borderId="16" xfId="20" applyFont="1" applyFill="1" applyBorder="1" applyAlignment="1" applyProtection="1">
      <alignment horizontal="left" vertical="center" wrapText="1" indent="1"/>
      <protection/>
    </xf>
    <xf numFmtId="165" fontId="11" fillId="0" borderId="15" xfId="20" applyNumberFormat="1" applyFont="1" applyFill="1" applyBorder="1" applyAlignment="1" applyProtection="1">
      <alignment horizontal="right" vertical="center" wrapText="1"/>
      <protection locked="0"/>
    </xf>
    <xf numFmtId="0" fontId="9" fillId="0" borderId="17" xfId="20" applyFont="1" applyFill="1" applyBorder="1" applyAlignment="1" applyProtection="1">
      <alignment horizontal="left" vertical="center" wrapText="1" indent="1"/>
      <protection/>
    </xf>
    <xf numFmtId="165" fontId="9" fillId="0" borderId="15" xfId="20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20" applyNumberFormat="1" applyFont="1" applyFill="1" applyBorder="1" applyAlignment="1" applyProtection="1">
      <alignment horizontal="left" vertical="center" wrapText="1" indent="1"/>
      <protection/>
    </xf>
    <xf numFmtId="0" fontId="11" fillId="0" borderId="19" xfId="20" applyFont="1" applyFill="1" applyBorder="1" applyAlignment="1" applyProtection="1">
      <alignment horizontal="left" vertical="center" wrapText="1" indent="1"/>
      <protection/>
    </xf>
    <xf numFmtId="165" fontId="11" fillId="0" borderId="20" xfId="20" applyNumberFormat="1" applyFont="1" applyFill="1" applyBorder="1" applyAlignment="1" applyProtection="1">
      <alignment horizontal="right" vertical="center" wrapText="1"/>
      <protection/>
    </xf>
    <xf numFmtId="49" fontId="10" fillId="0" borderId="21" xfId="20" applyNumberFormat="1" applyFont="1" applyFill="1" applyBorder="1" applyAlignment="1" applyProtection="1">
      <alignment horizontal="left" vertical="center" wrapText="1" indent="1"/>
      <protection/>
    </xf>
    <xf numFmtId="0" fontId="10" fillId="0" borderId="22" xfId="20" applyFont="1" applyFill="1" applyBorder="1" applyAlignment="1" applyProtection="1">
      <alignment horizontal="left" vertical="center" wrapText="1" indent="2"/>
      <protection/>
    </xf>
    <xf numFmtId="0" fontId="10" fillId="0" borderId="23" xfId="20" applyFont="1" applyFill="1" applyBorder="1" applyAlignment="1" applyProtection="1">
      <alignment horizontal="right" vertical="center" wrapText="1"/>
      <protection locked="0"/>
    </xf>
    <xf numFmtId="0" fontId="10" fillId="0" borderId="0" xfId="20" applyFont="1" applyFill="1" applyBorder="1" applyAlignment="1" applyProtection="1">
      <alignment horizontal="left" vertical="center" wrapText="1"/>
      <protection/>
    </xf>
    <xf numFmtId="0" fontId="5" fillId="0" borderId="0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 wrapText="1"/>
      <protection/>
    </xf>
    <xf numFmtId="165" fontId="5" fillId="0" borderId="0" xfId="20" applyNumberFormat="1" applyFont="1" applyFill="1" applyBorder="1" applyAlignment="1" applyProtection="1">
      <alignment vertical="center" wrapText="1"/>
      <protection/>
    </xf>
    <xf numFmtId="0" fontId="9" fillId="0" borderId="24" xfId="20" applyFont="1" applyFill="1" applyBorder="1" applyAlignment="1" applyProtection="1">
      <alignment horizontal="left" vertical="center" wrapText="1" indent="1"/>
      <protection/>
    </xf>
    <xf numFmtId="0" fontId="9" fillId="0" borderId="17" xfId="20" applyFont="1" applyFill="1" applyBorder="1" applyAlignment="1" applyProtection="1">
      <alignment vertical="center" wrapText="1"/>
      <protection/>
    </xf>
    <xf numFmtId="165" fontId="9" fillId="0" borderId="25" xfId="20" applyNumberFormat="1" applyFont="1" applyFill="1" applyBorder="1" applyAlignment="1" applyProtection="1">
      <alignment vertical="center" wrapText="1"/>
      <protection/>
    </xf>
    <xf numFmtId="0" fontId="10" fillId="0" borderId="19" xfId="20" applyFont="1" applyFill="1" applyBorder="1" applyAlignment="1" applyProtection="1">
      <alignment horizontal="left" vertical="center" wrapText="1" indent="1"/>
      <protection/>
    </xf>
    <xf numFmtId="165" fontId="10" fillId="0" borderId="20" xfId="20" applyNumberFormat="1" applyFont="1" applyFill="1" applyBorder="1" applyAlignment="1" applyProtection="1">
      <alignment vertical="center" wrapText="1"/>
      <protection locked="0"/>
    </xf>
    <xf numFmtId="165" fontId="10" fillId="0" borderId="10" xfId="20" applyNumberFormat="1" applyFont="1" applyFill="1" applyBorder="1" applyAlignment="1" applyProtection="1">
      <alignment vertical="center" wrapText="1"/>
      <protection locked="0"/>
    </xf>
    <xf numFmtId="165" fontId="10" fillId="0" borderId="13" xfId="20" applyNumberFormat="1" applyFont="1" applyFill="1" applyBorder="1" applyAlignment="1" applyProtection="1">
      <alignment vertical="center" wrapText="1"/>
      <protection locked="0"/>
    </xf>
    <xf numFmtId="0" fontId="10" fillId="0" borderId="26" xfId="20" applyFont="1" applyFill="1" applyBorder="1" applyAlignment="1" applyProtection="1">
      <alignment horizontal="left" vertical="center" wrapText="1" indent="1"/>
      <protection/>
    </xf>
    <xf numFmtId="0" fontId="10" fillId="0" borderId="0" xfId="20" applyFont="1" applyFill="1" applyBorder="1" applyAlignment="1" applyProtection="1">
      <alignment horizontal="left" vertical="center" wrapText="1" indent="1"/>
      <protection/>
    </xf>
    <xf numFmtId="0" fontId="10" fillId="0" borderId="9" xfId="20" applyFont="1" applyFill="1" applyBorder="1" applyAlignment="1" applyProtection="1">
      <alignment horizontal="left" vertical="center" wrapText="1" indent="5"/>
      <protection/>
    </xf>
    <xf numFmtId="0" fontId="10" fillId="0" borderId="9" xfId="20" applyFont="1" applyFill="1" applyBorder="1" applyAlignment="1" applyProtection="1">
      <alignment horizontal="left" indent="5"/>
      <protection/>
    </xf>
    <xf numFmtId="0" fontId="10" fillId="0" borderId="12" xfId="20" applyFont="1" applyFill="1" applyBorder="1" applyAlignment="1" applyProtection="1">
      <alignment horizontal="left" vertical="center" wrapText="1" indent="5"/>
      <protection/>
    </xf>
    <xf numFmtId="0" fontId="10" fillId="0" borderId="22" xfId="20" applyFont="1" applyFill="1" applyBorder="1" applyAlignment="1" applyProtection="1">
      <alignment horizontal="left" vertical="center" wrapText="1" indent="5"/>
      <protection/>
    </xf>
    <xf numFmtId="165" fontId="10" fillId="0" borderId="23" xfId="20" applyNumberFormat="1" applyFont="1" applyFill="1" applyBorder="1" applyAlignment="1" applyProtection="1">
      <alignment vertical="center" wrapText="1"/>
      <protection locked="0"/>
    </xf>
    <xf numFmtId="0" fontId="9" fillId="0" borderId="3" xfId="20" applyFont="1" applyFill="1" applyBorder="1" applyAlignment="1" applyProtection="1">
      <alignment vertical="center" wrapText="1"/>
      <protection/>
    </xf>
    <xf numFmtId="165" fontId="9" fillId="0" borderId="4" xfId="20" applyNumberFormat="1" applyFont="1" applyFill="1" applyBorder="1" applyAlignment="1" applyProtection="1">
      <alignment vertical="center" wrapText="1"/>
      <protection/>
    </xf>
    <xf numFmtId="165" fontId="10" fillId="0" borderId="7" xfId="20" applyNumberFormat="1" applyFont="1" applyFill="1" applyBorder="1" applyAlignment="1" applyProtection="1">
      <alignment vertical="center" wrapText="1"/>
      <protection locked="0"/>
    </xf>
    <xf numFmtId="165" fontId="9" fillId="0" borderId="4" xfId="20" applyNumberFormat="1" applyFont="1" applyFill="1" applyBorder="1" applyAlignment="1" applyProtection="1">
      <alignment vertical="center" wrapText="1"/>
      <protection locked="0"/>
    </xf>
    <xf numFmtId="0" fontId="6" fillId="0" borderId="3" xfId="20" applyFont="1" applyFill="1" applyBorder="1" applyAlignment="1" applyProtection="1">
      <alignment horizontal="left" vertical="center" wrapText="1" indent="1"/>
      <protection/>
    </xf>
    <xf numFmtId="165" fontId="10" fillId="0" borderId="7" xfId="20" applyNumberFormat="1" applyFont="1" applyFill="1" applyBorder="1" applyAlignment="1" applyProtection="1">
      <alignment vertical="center" wrapText="1"/>
      <protection/>
    </xf>
    <xf numFmtId="0" fontId="10" fillId="0" borderId="6" xfId="20" applyFont="1" applyFill="1" applyBorder="1" applyAlignment="1" applyProtection="1">
      <alignment horizontal="left" vertical="center" wrapText="1" indent="2"/>
      <protection/>
    </xf>
    <xf numFmtId="165" fontId="10" fillId="0" borderId="15" xfId="20" applyNumberFormat="1" applyFont="1" applyFill="1" applyBorder="1" applyAlignment="1" applyProtection="1">
      <alignment vertical="center" wrapText="1"/>
      <protection locked="0"/>
    </xf>
    <xf numFmtId="0" fontId="10" fillId="0" borderId="16" xfId="20" applyFont="1" applyFill="1" applyBorder="1" applyAlignment="1" applyProtection="1">
      <alignment horizontal="left" vertical="center" wrapText="1" indent="2"/>
      <protection/>
    </xf>
    <xf numFmtId="0" fontId="11" fillId="0" borderId="12" xfId="20" applyFont="1" applyFill="1" applyBorder="1" applyAlignment="1" applyProtection="1">
      <alignment horizontal="left" vertical="center" wrapText="1" indent="1"/>
      <protection/>
    </xf>
    <xf numFmtId="165" fontId="10" fillId="0" borderId="10" xfId="20" applyNumberFormat="1" applyFont="1" applyFill="1" applyBorder="1" applyAlignment="1" applyProtection="1">
      <alignment vertical="center" wrapText="1"/>
      <protection/>
    </xf>
    <xf numFmtId="165" fontId="10" fillId="2" borderId="23" xfId="20" applyNumberFormat="1" applyFont="1" applyFill="1" applyBorder="1" applyAlignment="1" applyProtection="1">
      <alignment horizontal="right" vertical="center" wrapText="1"/>
      <protection locked="0"/>
    </xf>
    <xf numFmtId="0" fontId="8" fillId="0" borderId="3" xfId="20" applyFont="1" applyFill="1" applyBorder="1" applyAlignment="1" applyProtection="1">
      <alignment vertical="center" wrapText="1"/>
      <protection/>
    </xf>
    <xf numFmtId="0" fontId="4" fillId="0" borderId="0" xfId="20" applyFill="1" applyProtection="1">
      <alignment/>
      <protection/>
    </xf>
    <xf numFmtId="0" fontId="13" fillId="0" borderId="0" xfId="20" applyFont="1" applyFill="1" applyProtection="1">
      <alignment/>
      <protection/>
    </xf>
    <xf numFmtId="3" fontId="9" fillId="0" borderId="4" xfId="20" applyNumberFormat="1" applyFont="1" applyFill="1" applyBorder="1" applyAlignment="1" applyProtection="1">
      <alignment horizontal="right" vertical="center" wrapText="1"/>
      <protection/>
    </xf>
    <xf numFmtId="3" fontId="10" fillId="0" borderId="7" xfId="20" applyNumberFormat="1" applyFont="1" applyFill="1" applyBorder="1" applyAlignment="1" applyProtection="1">
      <alignment horizontal="right" vertical="center" wrapText="1"/>
      <protection/>
    </xf>
    <xf numFmtId="0" fontId="10" fillId="0" borderId="22" xfId="20" applyFont="1" applyFill="1" applyBorder="1" applyAlignment="1" applyProtection="1">
      <alignment horizontal="left" vertical="center" wrapText="1" indent="1"/>
      <protection/>
    </xf>
    <xf numFmtId="3" fontId="10" fillId="0" borderId="23" xfId="20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ill="1" applyAlignment="1">
      <alignment vertical="center" wrapText="1"/>
    </xf>
    <xf numFmtId="165" fontId="0" fillId="0" borderId="0" xfId="0" applyNumberFormat="1" applyFill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Alignment="1">
      <alignment horizontal="right" vertical="center"/>
    </xf>
    <xf numFmtId="165" fontId="8" fillId="0" borderId="2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vertical="center" wrapText="1"/>
    </xf>
    <xf numFmtId="165" fontId="9" fillId="0" borderId="27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28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165" fontId="0" fillId="0" borderId="29" xfId="0" applyNumberFormat="1" applyFont="1" applyFill="1" applyBorder="1" applyAlignment="1">
      <alignment horizontal="left" vertical="center" wrapText="1" indent="1"/>
    </xf>
    <xf numFmtId="165" fontId="1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6" xfId="0" applyNumberFormat="1" applyFont="1" applyFill="1" applyBorder="1" applyAlignment="1" applyProtection="1">
      <alignment vertical="center" wrapText="1"/>
      <protection locked="0"/>
    </xf>
    <xf numFmtId="165" fontId="10" fillId="0" borderId="30" xfId="0" applyNumberFormat="1" applyFont="1" applyFill="1" applyBorder="1" applyAlignment="1" applyProtection="1">
      <alignment vertical="center" wrapText="1"/>
      <protection locked="0"/>
    </xf>
    <xf numFmtId="165" fontId="10" fillId="0" borderId="7" xfId="0" applyNumberFormat="1" applyFont="1" applyFill="1" applyBorder="1" applyAlignment="1" applyProtection="1">
      <alignment vertical="center" wrapText="1"/>
      <protection locked="0"/>
    </xf>
    <xf numFmtId="165" fontId="0" fillId="0" borderId="31" xfId="0" applyNumberFormat="1" applyFont="1" applyFill="1" applyBorder="1" applyAlignment="1">
      <alignment horizontal="left" vertical="center" wrapText="1" indent="1"/>
    </xf>
    <xf numFmtId="165" fontId="1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9" xfId="0" applyNumberFormat="1" applyFont="1" applyFill="1" applyBorder="1" applyAlignment="1" applyProtection="1">
      <alignment vertical="center" wrapText="1"/>
      <protection locked="0"/>
    </xf>
    <xf numFmtId="165" fontId="10" fillId="0" borderId="26" xfId="0" applyNumberFormat="1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0" xfId="0" applyNumberFormat="1" applyFont="1" applyFill="1" applyBorder="1" applyAlignment="1" applyProtection="1">
      <alignment vertical="center" wrapText="1"/>
      <protection locked="0"/>
    </xf>
    <xf numFmtId="165" fontId="10" fillId="0" borderId="33" xfId="0" applyNumberFormat="1" applyFont="1" applyFill="1" applyBorder="1" applyAlignment="1" applyProtection="1">
      <alignment vertical="center" wrapText="1"/>
      <protection locked="0"/>
    </xf>
    <xf numFmtId="165" fontId="10" fillId="0" borderId="34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ill="1" applyBorder="1" applyAlignment="1" applyProtection="1">
      <alignment horizontal="center" vertical="center" wrapText="1"/>
      <protection locked="0"/>
    </xf>
    <xf numFmtId="165" fontId="1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12" xfId="0" applyNumberFormat="1" applyFont="1" applyFill="1" applyBorder="1" applyAlignment="1" applyProtection="1">
      <alignment vertical="center" wrapText="1"/>
      <protection locked="0"/>
    </xf>
    <xf numFmtId="165" fontId="10" fillId="0" borderId="35" xfId="0" applyNumberFormat="1" applyFont="1" applyFill="1" applyBorder="1" applyAlignment="1" applyProtection="1">
      <alignment vertical="center" wrapText="1"/>
      <protection locked="0"/>
    </xf>
    <xf numFmtId="165" fontId="10" fillId="0" borderId="13" xfId="0" applyNumberFormat="1" applyFont="1" applyFill="1" applyBorder="1" applyAlignment="1" applyProtection="1">
      <alignment vertical="center" wrapText="1"/>
      <protection locked="0"/>
    </xf>
    <xf numFmtId="165" fontId="15" fillId="0" borderId="27" xfId="0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3" xfId="0" applyNumberFormat="1" applyFont="1" applyFill="1" applyBorder="1" applyAlignment="1" applyProtection="1">
      <alignment vertical="center" wrapText="1"/>
      <protection/>
    </xf>
    <xf numFmtId="165" fontId="9" fillId="0" borderId="2" xfId="0" applyNumberFormat="1" applyFont="1" applyFill="1" applyBorder="1" applyAlignment="1" applyProtection="1">
      <alignment horizontal="left" vertical="center" wrapText="1" indent="1"/>
      <protection/>
    </xf>
    <xf numFmtId="165" fontId="9" fillId="0" borderId="4" xfId="0" applyNumberFormat="1" applyFont="1" applyFill="1" applyBorder="1" applyAlignment="1" applyProtection="1">
      <alignment vertical="center" wrapText="1"/>
      <protection/>
    </xf>
    <xf numFmtId="165" fontId="15" fillId="0" borderId="36" xfId="0" applyNumberFormat="1" applyFont="1" applyFill="1" applyBorder="1" applyAlignment="1">
      <alignment horizontal="left" vertical="center" wrapText="1" indent="1"/>
    </xf>
    <xf numFmtId="165" fontId="9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37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165" fontId="15" fillId="0" borderId="31" xfId="0" applyNumberFormat="1" applyFont="1" applyFill="1" applyBorder="1" applyAlignment="1">
      <alignment horizontal="left" vertical="center" wrapText="1" indent="1"/>
    </xf>
    <xf numFmtId="165" fontId="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9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26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37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36" xfId="0" applyNumberFormat="1" applyFont="1" applyFill="1" applyBorder="1" applyAlignment="1">
      <alignment horizontal="left" vertical="center" wrapText="1" indent="1"/>
    </xf>
    <xf numFmtId="165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38" xfId="0" applyNumberFormat="1" applyFont="1" applyFill="1" applyBorder="1" applyAlignment="1">
      <alignment horizontal="left" vertical="center" wrapText="1" indent="1"/>
    </xf>
    <xf numFmtId="165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35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39" xfId="0" applyNumberFormat="1" applyFont="1" applyFill="1" applyBorder="1" applyAlignment="1">
      <alignment horizontal="left" vertical="center" wrapText="1" indent="1"/>
    </xf>
    <xf numFmtId="165" fontId="10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2" borderId="22" xfId="0" applyNumberFormat="1" applyFont="1" applyFill="1" applyBorder="1" applyAlignment="1" applyProtection="1">
      <alignment horizontal="right" vertical="center" wrapText="1"/>
      <protection locked="0"/>
    </xf>
    <xf numFmtId="165" fontId="10" fillId="2" borderId="40" xfId="0" applyNumberFormat="1" applyFont="1" applyFill="1" applyBorder="1" applyAlignment="1" applyProtection="1">
      <alignment horizontal="right" vertical="center" wrapText="1"/>
      <protection locked="0"/>
    </xf>
    <xf numFmtId="165" fontId="10" fillId="2" borderId="23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28" xfId="0" applyNumberFormat="1" applyFont="1" applyFill="1" applyBorder="1" applyAlignment="1" applyProtection="1">
      <alignment vertical="center" wrapText="1"/>
      <protection/>
    </xf>
    <xf numFmtId="165" fontId="8" fillId="0" borderId="2" xfId="0" applyNumberFormat="1" applyFont="1" applyFill="1" applyBorder="1" applyAlignment="1">
      <alignment horizontal="left" vertical="center" wrapText="1" indent="1"/>
    </xf>
    <xf numFmtId="165" fontId="9" fillId="0" borderId="2" xfId="0" applyNumberFormat="1" applyFont="1" applyFill="1" applyBorder="1" applyAlignment="1">
      <alignment horizontal="left" vertical="center" wrapText="1" indent="1"/>
    </xf>
    <xf numFmtId="165" fontId="9" fillId="0" borderId="3" xfId="0" applyNumberFormat="1" applyFont="1" applyFill="1" applyBorder="1" applyAlignment="1" applyProtection="1">
      <alignment horizontal="right" vertical="center" wrapText="1"/>
      <protection/>
    </xf>
    <xf numFmtId="165" fontId="9" fillId="0" borderId="4" xfId="0" applyNumberFormat="1" applyFont="1" applyFill="1" applyBorder="1" applyAlignment="1" applyProtection="1">
      <alignment horizontal="right" vertical="center" wrapText="1"/>
      <protection/>
    </xf>
    <xf numFmtId="165" fontId="15" fillId="0" borderId="29" xfId="0" applyNumberFormat="1" applyFont="1" applyFill="1" applyBorder="1" applyAlignment="1">
      <alignment horizontal="left" vertical="center" wrapText="1" indent="1"/>
    </xf>
    <xf numFmtId="165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3" xfId="0" applyNumberFormat="1" applyFont="1" applyFill="1" applyBorder="1" applyAlignment="1">
      <alignment vertical="center" wrapText="1"/>
    </xf>
    <xf numFmtId="165" fontId="9" fillId="0" borderId="28" xfId="0" applyNumberFormat="1" applyFont="1" applyFill="1" applyBorder="1" applyAlignment="1">
      <alignment vertical="center" wrapText="1"/>
    </xf>
    <xf numFmtId="165" fontId="9" fillId="0" borderId="4" xfId="0" applyNumberFormat="1" applyFont="1" applyFill="1" applyBorder="1" applyAlignment="1">
      <alignment vertical="center" wrapText="1"/>
    </xf>
    <xf numFmtId="165" fontId="9" fillId="0" borderId="41" xfId="0" applyNumberFormat="1" applyFont="1" applyFill="1" applyBorder="1" applyAlignment="1">
      <alignment horizontal="left" vertical="center" wrapText="1" indent="1"/>
    </xf>
    <xf numFmtId="165" fontId="9" fillId="0" borderId="42" xfId="0" applyNumberFormat="1" applyFont="1" applyFill="1" applyBorder="1" applyAlignment="1" applyProtection="1">
      <alignment horizontal="right" vertical="center" wrapText="1"/>
      <protection/>
    </xf>
    <xf numFmtId="165" fontId="9" fillId="0" borderId="4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5" fontId="0" fillId="0" borderId="0" xfId="0" applyNumberFormat="1" applyFill="1" applyAlignment="1" applyProtection="1">
      <alignment horizontal="left" vertical="center" wrapText="1"/>
      <protection/>
    </xf>
    <xf numFmtId="165" fontId="7" fillId="0" borderId="0" xfId="0" applyNumberFormat="1" applyFont="1" applyFill="1" applyAlignment="1" applyProtection="1">
      <alignment horizontal="right" wrapText="1"/>
      <protection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8" fillId="0" borderId="2" xfId="0" applyNumberFormat="1" applyFont="1" applyFill="1" applyBorder="1" applyAlignment="1" applyProtection="1">
      <alignment horizontal="center" vertical="center" wrapText="1"/>
      <protection/>
    </xf>
    <xf numFmtId="165" fontId="8" fillId="0" borderId="3" xfId="0" applyNumberFormat="1" applyFont="1" applyFill="1" applyBorder="1" applyAlignment="1" applyProtection="1">
      <alignment horizontal="center" vertical="center" wrapText="1"/>
      <protection/>
    </xf>
    <xf numFmtId="165" fontId="8" fillId="0" borderId="4" xfId="0" applyNumberFormat="1" applyFont="1" applyFill="1" applyBorder="1" applyAlignment="1" applyProtection="1">
      <alignment horizontal="center" vertical="center" wrapText="1"/>
      <protection/>
    </xf>
    <xf numFmtId="165" fontId="9" fillId="0" borderId="41" xfId="0" applyNumberFormat="1" applyFont="1" applyFill="1" applyBorder="1" applyAlignment="1" applyProtection="1">
      <alignment horizontal="center" vertical="center" wrapText="1"/>
      <protection/>
    </xf>
    <xf numFmtId="165" fontId="9" fillId="0" borderId="42" xfId="0" applyNumberFormat="1" applyFont="1" applyFill="1" applyBorder="1" applyAlignment="1" applyProtection="1">
      <alignment horizontal="center" vertical="center" wrapText="1"/>
      <protection/>
    </xf>
    <xf numFmtId="165" fontId="9" fillId="0" borderId="43" xfId="0" applyNumberFormat="1" applyFont="1" applyFill="1" applyBorder="1" applyAlignment="1" applyProtection="1">
      <alignment horizontal="center" vertical="center" wrapText="1"/>
      <protection/>
    </xf>
    <xf numFmtId="1" fontId="10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0" xfId="0" applyNumberFormat="1" applyFont="1" applyFill="1" applyBorder="1" applyAlignment="1" applyProtection="1">
      <alignment vertical="center" wrapText="1"/>
      <protection/>
    </xf>
    <xf numFmtId="1" fontId="1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13" xfId="0" applyNumberFormat="1" applyFont="1" applyFill="1" applyBorder="1" applyAlignment="1" applyProtection="1">
      <alignment vertical="center" wrapText="1"/>
      <protection/>
    </xf>
    <xf numFmtId="165" fontId="8" fillId="0" borderId="2" xfId="0" applyNumberFormat="1" applyFont="1" applyFill="1" applyBorder="1" applyAlignment="1" applyProtection="1">
      <alignment horizontal="left" vertical="center" wrapText="1"/>
      <protection/>
    </xf>
    <xf numFmtId="165" fontId="9" fillId="3" borderId="3" xfId="0" applyNumberFormat="1" applyFont="1" applyFill="1" applyBorder="1" applyAlignment="1" applyProtection="1">
      <alignment vertical="center" wrapText="1"/>
      <protection/>
    </xf>
    <xf numFmtId="165" fontId="15" fillId="0" borderId="0" xfId="0" applyNumberFormat="1" applyFont="1" applyFill="1" applyAlignment="1">
      <alignment vertical="center" wrapText="1"/>
    </xf>
    <xf numFmtId="0" fontId="18" fillId="0" borderId="0" xfId="20" applyFont="1" applyFill="1">
      <alignment/>
      <protection/>
    </xf>
    <xf numFmtId="165" fontId="19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15" fillId="0" borderId="12" xfId="20" applyFont="1" applyFill="1" applyBorder="1" applyAlignment="1">
      <alignment horizontal="center" vertical="center" wrapText="1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5" xfId="20" applyFont="1" applyFill="1" applyBorder="1" applyAlignment="1">
      <alignment horizontal="center" vertical="center"/>
      <protection/>
    </xf>
    <xf numFmtId="0" fontId="0" fillId="0" borderId="6" xfId="20" applyFont="1" applyFill="1" applyBorder="1" applyProtection="1">
      <alignment/>
      <protection locked="0"/>
    </xf>
    <xf numFmtId="166" fontId="0" fillId="0" borderId="6" xfId="17" applyNumberFormat="1" applyFont="1" applyFill="1" applyBorder="1" applyAlignment="1" applyProtection="1">
      <alignment/>
      <protection locked="0"/>
    </xf>
    <xf numFmtId="166" fontId="0" fillId="0" borderId="7" xfId="17" applyNumberFormat="1" applyFont="1" applyFill="1" applyBorder="1" applyAlignment="1" applyProtection="1">
      <alignment/>
      <protection/>
    </xf>
    <xf numFmtId="0" fontId="0" fillId="0" borderId="8" xfId="20" applyFont="1" applyFill="1" applyBorder="1" applyAlignment="1">
      <alignment horizontal="center" vertical="center"/>
      <protection/>
    </xf>
    <xf numFmtId="0" fontId="0" fillId="0" borderId="9" xfId="20" applyFont="1" applyFill="1" applyBorder="1" applyProtection="1">
      <alignment/>
      <protection locked="0"/>
    </xf>
    <xf numFmtId="166" fontId="0" fillId="0" borderId="9" xfId="17" applyNumberFormat="1" applyFont="1" applyFill="1" applyBorder="1" applyAlignment="1" applyProtection="1">
      <alignment/>
      <protection locked="0"/>
    </xf>
    <xf numFmtId="166" fontId="0" fillId="0" borderId="10" xfId="17" applyNumberFormat="1" applyFont="1" applyFill="1" applyBorder="1" applyAlignment="1" applyProtection="1">
      <alignment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0" fillId="0" borderId="12" xfId="20" applyFont="1" applyFill="1" applyBorder="1" applyProtection="1">
      <alignment/>
      <protection locked="0"/>
    </xf>
    <xf numFmtId="166" fontId="0" fillId="0" borderId="12" xfId="17" applyNumberFormat="1" applyFont="1" applyFill="1" applyBorder="1" applyAlignment="1" applyProtection="1">
      <alignment/>
      <protection locked="0"/>
    </xf>
    <xf numFmtId="0" fontId="15" fillId="0" borderId="3" xfId="20" applyFont="1" applyFill="1" applyBorder="1">
      <alignment/>
      <protection/>
    </xf>
    <xf numFmtId="166" fontId="0" fillId="0" borderId="3" xfId="20" applyNumberFormat="1" applyFont="1" applyFill="1" applyBorder="1">
      <alignment/>
      <protection/>
    </xf>
    <xf numFmtId="166" fontId="0" fillId="0" borderId="4" xfId="20" applyNumberFormat="1" applyFont="1" applyFill="1" applyBorder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9" fillId="0" borderId="18" xfId="20" applyFont="1" applyFill="1" applyBorder="1" applyAlignment="1" applyProtection="1">
      <alignment horizontal="center" vertical="center" wrapText="1"/>
      <protection/>
    </xf>
    <xf numFmtId="0" fontId="9" fillId="0" borderId="19" xfId="20" applyFont="1" applyFill="1" applyBorder="1" applyAlignment="1" applyProtection="1">
      <alignment horizontal="center" vertical="center" wrapText="1"/>
      <protection/>
    </xf>
    <xf numFmtId="0" fontId="9" fillId="0" borderId="20" xfId="20" applyFont="1" applyFill="1" applyBorder="1" applyAlignment="1" applyProtection="1">
      <alignment horizontal="center" vertical="center" wrapText="1"/>
      <protection/>
    </xf>
    <xf numFmtId="0" fontId="10" fillId="0" borderId="2" xfId="20" applyFont="1" applyFill="1" applyBorder="1" applyAlignment="1" applyProtection="1">
      <alignment horizontal="center" vertical="center"/>
      <protection/>
    </xf>
    <xf numFmtId="0" fontId="10" fillId="0" borderId="3" xfId="20" applyFont="1" applyFill="1" applyBorder="1" applyAlignment="1" applyProtection="1">
      <alignment horizontal="center" vertical="center"/>
      <protection/>
    </xf>
    <xf numFmtId="0" fontId="10" fillId="0" borderId="4" xfId="20" applyFont="1" applyFill="1" applyBorder="1" applyAlignment="1" applyProtection="1">
      <alignment horizontal="center" vertical="center"/>
      <protection/>
    </xf>
    <xf numFmtId="0" fontId="10" fillId="0" borderId="18" xfId="20" applyFont="1" applyFill="1" applyBorder="1" applyAlignment="1" applyProtection="1">
      <alignment horizontal="center" vertical="center"/>
      <protection/>
    </xf>
    <xf numFmtId="0" fontId="10" fillId="0" borderId="9" xfId="20" applyFont="1" applyFill="1" applyBorder="1" applyProtection="1">
      <alignment/>
      <protection/>
    </xf>
    <xf numFmtId="166" fontId="10" fillId="0" borderId="20" xfId="17" applyNumberFormat="1" applyFont="1" applyFill="1" applyBorder="1" applyAlignment="1" applyProtection="1">
      <alignment/>
      <protection locked="0"/>
    </xf>
    <xf numFmtId="0" fontId="10" fillId="0" borderId="8" xfId="20" applyFont="1" applyFill="1" applyBorder="1" applyAlignment="1" applyProtection="1">
      <alignment horizontal="center" vertical="center"/>
      <protection/>
    </xf>
    <xf numFmtId="166" fontId="10" fillId="0" borderId="10" xfId="17" applyNumberFormat="1" applyFont="1" applyFill="1" applyBorder="1" applyAlignment="1" applyProtection="1">
      <alignment/>
      <protection locked="0"/>
    </xf>
    <xf numFmtId="0" fontId="10" fillId="0" borderId="9" xfId="20" applyFont="1" applyFill="1" applyBorder="1" applyAlignment="1" applyProtection="1">
      <alignment wrapText="1"/>
      <protection/>
    </xf>
    <xf numFmtId="0" fontId="10" fillId="0" borderId="12" xfId="20" applyFont="1" applyFill="1" applyBorder="1" applyProtection="1">
      <alignment/>
      <protection/>
    </xf>
    <xf numFmtId="0" fontId="10" fillId="0" borderId="11" xfId="20" applyFont="1" applyFill="1" applyBorder="1" applyAlignment="1" applyProtection="1">
      <alignment horizontal="center" vertical="center"/>
      <protection/>
    </xf>
    <xf numFmtId="166" fontId="10" fillId="0" borderId="13" xfId="17" applyNumberFormat="1" applyFont="1" applyFill="1" applyBorder="1" applyAlignment="1" applyProtection="1">
      <alignment/>
      <protection locked="0"/>
    </xf>
    <xf numFmtId="166" fontId="9" fillId="0" borderId="4" xfId="17" applyNumberFormat="1" applyFont="1" applyFill="1" applyBorder="1" applyAlignment="1" applyProtection="1">
      <alignment/>
      <protection/>
    </xf>
    <xf numFmtId="0" fontId="10" fillId="0" borderId="19" xfId="20" applyFont="1" applyFill="1" applyBorder="1" applyProtection="1">
      <alignment/>
      <protection locked="0"/>
    </xf>
    <xf numFmtId="0" fontId="10" fillId="0" borderId="9" xfId="20" applyFont="1" applyFill="1" applyBorder="1" applyProtection="1">
      <alignment/>
      <protection locked="0"/>
    </xf>
    <xf numFmtId="0" fontId="10" fillId="0" borderId="12" xfId="20" applyFont="1" applyFill="1" applyBorder="1" applyProtection="1">
      <alignment/>
      <protection locked="0"/>
    </xf>
    <xf numFmtId="0" fontId="9" fillId="0" borderId="3" xfId="20" applyFont="1" applyFill="1" applyBorder="1" applyAlignment="1" applyProtection="1">
      <alignment horizontal="left" vertical="center" wrapText="1"/>
      <protection/>
    </xf>
    <xf numFmtId="166" fontId="10" fillId="0" borderId="4" xfId="17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49" fontId="10" fillId="0" borderId="18" xfId="0" applyNumberFormat="1" applyFont="1" applyFill="1" applyBorder="1" applyAlignment="1" applyProtection="1">
      <alignment vertical="center"/>
      <protection/>
    </xf>
    <xf numFmtId="3" fontId="10" fillId="0" borderId="19" xfId="0" applyNumberFormat="1" applyFont="1" applyFill="1" applyBorder="1" applyAlignment="1" applyProtection="1">
      <alignment vertical="center"/>
      <protection locked="0"/>
    </xf>
    <xf numFmtId="3" fontId="10" fillId="0" borderId="20" xfId="0" applyNumberFormat="1" applyFont="1" applyFill="1" applyBorder="1" applyAlignment="1" applyProtection="1">
      <alignment vertical="center"/>
      <protection/>
    </xf>
    <xf numFmtId="49" fontId="11" fillId="0" borderId="8" xfId="0" applyNumberFormat="1" applyFont="1" applyFill="1" applyBorder="1" applyAlignment="1" applyProtection="1">
      <alignment horizontal="left" vertical="center" indent="1"/>
      <protection/>
    </xf>
    <xf numFmtId="3" fontId="11" fillId="0" borderId="9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49" fontId="8" fillId="0" borderId="2" xfId="0" applyNumberFormat="1" applyFont="1" applyFill="1" applyBorder="1" applyAlignment="1" applyProtection="1">
      <alignment vertical="center"/>
      <protection/>
    </xf>
    <xf numFmtId="3" fontId="10" fillId="0" borderId="3" xfId="0" applyNumberFormat="1" applyFont="1" applyFill="1" applyBorder="1" applyAlignment="1" applyProtection="1">
      <alignment vertical="center"/>
      <protection/>
    </xf>
    <xf numFmtId="3" fontId="10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0" fillId="0" borderId="8" xfId="0" applyNumberFormat="1" applyFont="1" applyFill="1" applyBorder="1" applyAlignment="1" applyProtection="1">
      <alignment horizontal="left" vertical="center"/>
      <protection/>
    </xf>
    <xf numFmtId="49" fontId="10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165" fontId="4" fillId="0" borderId="0" xfId="0" applyNumberFormat="1" applyFont="1" applyFill="1" applyAlignment="1" applyProtection="1">
      <alignment horizontal="left" vertical="center" wrapText="1"/>
      <protection/>
    </xf>
    <xf numFmtId="165" fontId="4" fillId="0" borderId="0" xfId="0" applyNumberFormat="1" applyFont="1" applyFill="1" applyAlignment="1" applyProtection="1">
      <alignment vertical="center" wrapText="1"/>
      <protection/>
    </xf>
    <xf numFmtId="165" fontId="21" fillId="0" borderId="0" xfId="0" applyNumberFormat="1" applyFont="1" applyFill="1" applyAlignment="1" applyProtection="1">
      <alignment horizontal="right" vertical="center"/>
      <protection/>
    </xf>
    <xf numFmtId="165" fontId="4" fillId="0" borderId="0" xfId="0" applyNumberFormat="1" applyFont="1" applyFill="1" applyAlignment="1">
      <alignment vertical="center" wrapText="1"/>
    </xf>
    <xf numFmtId="0" fontId="8" fillId="0" borderId="44" xfId="0" applyFont="1" applyFill="1" applyBorder="1" applyAlignment="1" applyProtection="1">
      <alignment vertical="center"/>
      <protection/>
    </xf>
    <xf numFmtId="0" fontId="8" fillId="0" borderId="45" xfId="0" applyFont="1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8" fillId="0" borderId="46" xfId="0" applyFont="1" applyFill="1" applyBorder="1" applyAlignment="1" applyProtection="1">
      <alignment vertical="center"/>
      <protection/>
    </xf>
    <xf numFmtId="0" fontId="8" fillId="0" borderId="40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>
      <alignment vertical="center"/>
    </xf>
    <xf numFmtId="0" fontId="8" fillId="0" borderId="44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9" fillId="0" borderId="2" xfId="0" applyFont="1" applyFill="1" applyBorder="1" applyAlignment="1" applyProtection="1">
      <alignment horizontal="center" vertical="center" wrapText="1"/>
      <protection/>
    </xf>
    <xf numFmtId="0" fontId="9" fillId="0" borderId="3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165" fontId="8" fillId="0" borderId="50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center" vertical="center" wrapText="1"/>
      <protection/>
    </xf>
    <xf numFmtId="0" fontId="6" fillId="0" borderId="3" xfId="0" applyFont="1" applyFill="1" applyBorder="1" applyAlignment="1" applyProtection="1">
      <alignment horizontal="left" vertical="center" wrapText="1" indent="1"/>
      <protection/>
    </xf>
    <xf numFmtId="165" fontId="6" fillId="0" borderId="4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Fill="1" applyAlignment="1">
      <alignment vertical="center" wrapText="1"/>
    </xf>
    <xf numFmtId="0" fontId="10" fillId="0" borderId="8" xfId="0" applyFont="1" applyFill="1" applyBorder="1" applyAlignment="1" applyProtection="1">
      <alignment horizontal="center" vertical="center" wrapText="1"/>
      <protection/>
    </xf>
    <xf numFmtId="49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 applyProtection="1">
      <alignment horizontal="center" vertical="center" wrapText="1"/>
      <protection/>
    </xf>
    <xf numFmtId="49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Font="1" applyFill="1" applyBorder="1" applyAlignment="1" applyProtection="1">
      <alignment horizontal="left" vertical="center" wrapText="1" indent="1"/>
      <protection/>
    </xf>
    <xf numFmtId="0" fontId="10" fillId="0" borderId="0" xfId="0" applyFont="1" applyFill="1" applyBorder="1" applyAlignment="1" applyProtection="1">
      <alignment horizontal="left" vertical="center" wrapText="1" inden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left" vertical="center" wrapText="1" indent="1"/>
      <protection/>
    </xf>
    <xf numFmtId="49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22" fillId="0" borderId="28" xfId="0" applyFont="1" applyBorder="1" applyAlignment="1" applyProtection="1">
      <alignment horizontal="left" wrapText="1" indent="1"/>
      <protection/>
    </xf>
    <xf numFmtId="165" fontId="6" fillId="0" borderId="51" xfId="0" applyNumberFormat="1" applyFont="1" applyFill="1" applyBorder="1" applyAlignment="1" applyProtection="1">
      <alignment vertical="center" wrapText="1"/>
      <protection locked="0"/>
    </xf>
    <xf numFmtId="0" fontId="22" fillId="0" borderId="28" xfId="0" applyFont="1" applyBorder="1" applyAlignment="1" applyProtection="1">
      <alignment horizontal="left" indent="1"/>
      <protection/>
    </xf>
    <xf numFmtId="165" fontId="6" fillId="0" borderId="51" xfId="0" applyNumberFormat="1" applyFont="1" applyFill="1" applyBorder="1" applyAlignment="1" applyProtection="1">
      <alignment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49" fontId="10" fillId="0" borderId="19" xfId="0" applyNumberFormat="1" applyFont="1" applyFill="1" applyBorder="1" applyAlignment="1" applyProtection="1">
      <alignment horizontal="center" vertical="center" wrapText="1"/>
      <protection/>
    </xf>
    <xf numFmtId="165" fontId="10" fillId="0" borderId="52" xfId="0" applyNumberFormat="1" applyFont="1" applyFill="1" applyBorder="1" applyAlignment="1" applyProtection="1">
      <alignment vertical="center" wrapText="1"/>
      <protection locked="0"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49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left" vertical="center" wrapText="1" indent="1"/>
      <protection/>
    </xf>
    <xf numFmtId="165" fontId="10" fillId="0" borderId="43" xfId="0" applyNumberFormat="1" applyFont="1" applyFill="1" applyBorder="1" applyAlignment="1" applyProtection="1">
      <alignment vertical="center" wrapText="1"/>
      <protection locked="0"/>
    </xf>
    <xf numFmtId="0" fontId="23" fillId="0" borderId="41" xfId="0" applyFont="1" applyBorder="1" applyAlignment="1" applyProtection="1">
      <alignment horizontal="center" wrapText="1"/>
      <protection/>
    </xf>
    <xf numFmtId="0" fontId="23" fillId="0" borderId="53" xfId="0" applyFont="1" applyBorder="1" applyAlignment="1" applyProtection="1">
      <alignment horizontal="center" wrapText="1"/>
      <protection/>
    </xf>
    <xf numFmtId="0" fontId="24" fillId="0" borderId="3" xfId="0" applyFont="1" applyBorder="1" applyAlignment="1" applyProtection="1">
      <alignment horizontal="left" wrapText="1" indent="1"/>
      <protection/>
    </xf>
    <xf numFmtId="165" fontId="9" fillId="0" borderId="47" xfId="0" applyNumberFormat="1" applyFont="1" applyFill="1" applyBorder="1" applyAlignment="1" applyProtection="1">
      <alignment vertical="center" wrapText="1"/>
      <protection/>
    </xf>
    <xf numFmtId="0" fontId="9" fillId="0" borderId="54" xfId="0" applyFont="1" applyFill="1" applyBorder="1" applyAlignment="1" applyProtection="1">
      <alignment horizontal="center" vertical="center" wrapText="1"/>
      <protection/>
    </xf>
    <xf numFmtId="0" fontId="9" fillId="0" borderId="55" xfId="0" applyFont="1" applyFill="1" applyBorder="1" applyAlignment="1" applyProtection="1">
      <alignment horizontal="center" vertical="center" wrapText="1"/>
      <protection/>
    </xf>
    <xf numFmtId="0" fontId="8" fillId="0" borderId="55" xfId="0" applyFont="1" applyFill="1" applyBorder="1" applyAlignment="1" applyProtection="1">
      <alignment horizontal="center" vertical="center" wrapText="1"/>
      <protection/>
    </xf>
    <xf numFmtId="165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  <protection/>
    </xf>
    <xf numFmtId="165" fontId="9" fillId="0" borderId="4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Alignment="1">
      <alignment vertical="center" wrapText="1"/>
    </xf>
    <xf numFmtId="165" fontId="6" fillId="0" borderId="4" xfId="0" applyNumberFormat="1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left" vertical="center"/>
      <protection/>
    </xf>
    <xf numFmtId="0" fontId="0" fillId="0" borderId="55" xfId="0" applyFont="1" applyFill="1" applyBorder="1" applyAlignment="1" applyProtection="1">
      <alignment vertical="center" wrapText="1"/>
      <protection/>
    </xf>
    <xf numFmtId="0" fontId="15" fillId="0" borderId="28" xfId="0" applyFont="1" applyFill="1" applyBorder="1" applyAlignment="1" applyProtection="1">
      <alignment vertical="center" wrapText="1"/>
      <protection/>
    </xf>
    <xf numFmtId="3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19" xfId="0" applyFont="1" applyFill="1" applyBorder="1" applyAlignment="1" applyProtection="1">
      <alignment horizontal="left" vertical="center" indent="1"/>
      <protection locked="0"/>
    </xf>
    <xf numFmtId="49" fontId="8" fillId="0" borderId="20" xfId="0" applyNumberFormat="1" applyFont="1" applyFill="1" applyBorder="1" applyAlignment="1" applyProtection="1">
      <alignment horizontal="right" vertical="center"/>
      <protection locked="0"/>
    </xf>
    <xf numFmtId="165" fontId="0" fillId="0" borderId="56" xfId="0" applyNumberFormat="1" applyFont="1" applyFill="1" applyBorder="1" applyAlignment="1">
      <alignment horizontal="left" vertical="center" wrapText="1" indent="1"/>
    </xf>
    <xf numFmtId="165" fontId="0" fillId="0" borderId="49" xfId="0" applyNumberFormat="1" applyFont="1" applyFill="1" applyBorder="1" applyAlignment="1">
      <alignment horizontal="left" vertical="center" wrapText="1" indent="1"/>
    </xf>
    <xf numFmtId="165" fontId="10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5" fontId="5" fillId="0" borderId="0" xfId="20" applyNumberFormat="1" applyFont="1" applyFill="1" applyBorder="1" applyAlignment="1" applyProtection="1">
      <alignment horizontal="center" vertical="center"/>
      <protection/>
    </xf>
    <xf numFmtId="0" fontId="10" fillId="0" borderId="0" xfId="2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 horizontal="center" vertical="center" wrapText="1"/>
    </xf>
    <xf numFmtId="165" fontId="1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24" xfId="0" applyNumberFormat="1" applyFont="1" applyFill="1" applyBorder="1" applyAlignment="1">
      <alignment horizontal="center" vertical="center" wrapText="1"/>
    </xf>
    <xf numFmtId="165" fontId="9" fillId="0" borderId="17" xfId="0" applyNumberFormat="1" applyFont="1" applyFill="1" applyBorder="1" applyAlignment="1">
      <alignment horizontal="center" vertical="center" wrapText="1"/>
    </xf>
    <xf numFmtId="165" fontId="9" fillId="0" borderId="57" xfId="0" applyNumberFormat="1" applyFont="1" applyFill="1" applyBorder="1" applyAlignment="1">
      <alignment horizontal="center" vertical="center" wrapText="1"/>
    </xf>
    <xf numFmtId="165" fontId="9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5" fontId="9" fillId="0" borderId="42" xfId="0" applyNumberFormat="1" applyFont="1" applyFill="1" applyBorder="1" applyAlignment="1" applyProtection="1">
      <alignment vertical="center" wrapText="1"/>
      <protection/>
    </xf>
    <xf numFmtId="165" fontId="9" fillId="0" borderId="53" xfId="0" applyNumberFormat="1" applyFont="1" applyFill="1" applyBorder="1" applyAlignment="1" applyProtection="1">
      <alignment vertical="center" wrapText="1"/>
      <protection/>
    </xf>
    <xf numFmtId="165" fontId="10" fillId="0" borderId="58" xfId="0" applyNumberFormat="1" applyFont="1" applyFill="1" applyBorder="1" applyAlignment="1" applyProtection="1">
      <alignment vertical="center" wrapText="1"/>
      <protection locked="0"/>
    </xf>
    <xf numFmtId="165" fontId="10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60" xfId="0" applyNumberFormat="1" applyFont="1" applyFill="1" applyBorder="1" applyAlignment="1" applyProtection="1">
      <alignment vertical="center" wrapText="1"/>
      <protection locked="0"/>
    </xf>
    <xf numFmtId="165" fontId="10" fillId="0" borderId="61" xfId="0" applyNumberFormat="1" applyFont="1" applyFill="1" applyBorder="1" applyAlignment="1" applyProtection="1">
      <alignment vertical="center" wrapText="1"/>
      <protection locked="0"/>
    </xf>
    <xf numFmtId="165" fontId="10" fillId="0" borderId="62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63" xfId="0" applyNumberFormat="1" applyFont="1" applyFill="1" applyBorder="1" applyAlignment="1" applyProtection="1">
      <alignment vertical="center" wrapText="1"/>
      <protection locked="0"/>
    </xf>
    <xf numFmtId="165" fontId="10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65" xfId="0" applyNumberFormat="1" applyFont="1" applyFill="1" applyBorder="1" applyAlignment="1" applyProtection="1">
      <alignment vertical="center" wrapText="1"/>
      <protection locked="0"/>
    </xf>
    <xf numFmtId="165" fontId="10" fillId="0" borderId="66" xfId="0" applyNumberFormat="1" applyFont="1" applyFill="1" applyBorder="1" applyAlignment="1" applyProtection="1">
      <alignment vertical="center" wrapText="1"/>
      <protection locked="0"/>
    </xf>
    <xf numFmtId="0" fontId="8" fillId="0" borderId="67" xfId="0" applyFont="1" applyFill="1" applyBorder="1" applyAlignment="1" applyProtection="1">
      <alignment horizontal="center" vertical="center" wrapText="1"/>
      <protection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16" fillId="0" borderId="59" xfId="0" applyFont="1" applyBorder="1" applyAlignment="1" applyProtection="1">
      <alignment horizontal="left" vertical="center" wrapText="1"/>
      <protection locked="0"/>
    </xf>
    <xf numFmtId="165" fontId="10" fillId="0" borderId="61" xfId="0" applyNumberFormat="1" applyFont="1" applyFill="1" applyBorder="1" applyAlignment="1" applyProtection="1">
      <alignment horizontal="right" vertical="center" wrapText="1" indent="3"/>
      <protection locked="0"/>
    </xf>
    <xf numFmtId="0" fontId="16" fillId="0" borderId="62" xfId="0" applyFont="1" applyBorder="1" applyAlignment="1" applyProtection="1">
      <alignment horizontal="left" vertical="center" wrapText="1"/>
      <protection locked="0"/>
    </xf>
    <xf numFmtId="165" fontId="10" fillId="0" borderId="63" xfId="0" applyNumberFormat="1" applyFont="1" applyFill="1" applyBorder="1" applyAlignment="1" applyProtection="1">
      <alignment horizontal="right" vertical="center" wrapText="1" indent="3"/>
      <protection locked="0"/>
    </xf>
    <xf numFmtId="0" fontId="17" fillId="0" borderId="62" xfId="0" applyFont="1" applyFill="1" applyBorder="1" applyAlignment="1" applyProtection="1">
      <alignment horizontal="left" vertical="center" wrapText="1" indent="1"/>
      <protection locked="0"/>
    </xf>
    <xf numFmtId="0" fontId="10" fillId="0" borderId="62" xfId="0" applyFont="1" applyFill="1" applyBorder="1" applyAlignment="1" applyProtection="1">
      <alignment horizontal="left" vertical="center" wrapText="1" indent="1"/>
      <protection locked="0"/>
    </xf>
    <xf numFmtId="0" fontId="0" fillId="0" borderId="62" xfId="0" applyFill="1" applyBorder="1" applyAlignment="1" applyProtection="1">
      <alignment horizontal="left" vertical="center" wrapText="1" indent="1"/>
      <protection locked="0"/>
    </xf>
    <xf numFmtId="0" fontId="10" fillId="0" borderId="64" xfId="0" applyFont="1" applyFill="1" applyBorder="1" applyAlignment="1" applyProtection="1">
      <alignment horizontal="left" vertical="center" wrapText="1" indent="1"/>
      <protection locked="0"/>
    </xf>
    <xf numFmtId="165" fontId="10" fillId="0" borderId="66" xfId="0" applyNumberFormat="1" applyFont="1" applyFill="1" applyBorder="1" applyAlignment="1" applyProtection="1">
      <alignment horizontal="right" vertical="center" wrapText="1" indent="3"/>
      <protection locked="0"/>
    </xf>
    <xf numFmtId="0" fontId="8" fillId="0" borderId="67" xfId="0" applyFont="1" applyFill="1" applyBorder="1" applyAlignment="1" applyProtection="1">
      <alignment horizontal="left" vertical="center" wrapText="1" indent="1"/>
      <protection/>
    </xf>
    <xf numFmtId="165" fontId="9" fillId="0" borderId="68" xfId="0" applyNumberFormat="1" applyFont="1" applyFill="1" applyBorder="1" applyAlignment="1" applyProtection="1">
      <alignment horizontal="right" vertical="center" wrapText="1" indent="3"/>
      <protection/>
    </xf>
    <xf numFmtId="165" fontId="12" fillId="0" borderId="1" xfId="20" applyNumberFormat="1" applyFont="1" applyFill="1" applyBorder="1" applyAlignment="1" applyProtection="1">
      <alignment horizontal="left" vertical="center"/>
      <protection/>
    </xf>
    <xf numFmtId="0" fontId="10" fillId="0" borderId="69" xfId="20" applyFont="1" applyFill="1" applyBorder="1" applyAlignment="1" applyProtection="1">
      <alignment horizontal="left" vertical="center" wrapText="1"/>
      <protection/>
    </xf>
    <xf numFmtId="0" fontId="5" fillId="0" borderId="0" xfId="20" applyFont="1" applyFill="1" applyBorder="1" applyAlignment="1" applyProtection="1">
      <alignment horizontal="center"/>
      <protection/>
    </xf>
    <xf numFmtId="165" fontId="14" fillId="0" borderId="0" xfId="0" applyNumberFormat="1" applyFont="1" applyFill="1" applyBorder="1" applyAlignment="1">
      <alignment horizontal="center" textRotation="180" wrapText="1"/>
    </xf>
    <xf numFmtId="165" fontId="8" fillId="0" borderId="27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54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 applyProtection="1">
      <alignment horizontal="center" vertical="center" wrapText="1"/>
      <protection/>
    </xf>
    <xf numFmtId="165" fontId="19" fillId="0" borderId="0" xfId="2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5" fillId="0" borderId="24" xfId="20" applyFont="1" applyFill="1" applyBorder="1" applyAlignment="1">
      <alignment horizontal="center" vertical="center" wrapText="1"/>
      <protection/>
    </xf>
    <xf numFmtId="0" fontId="15" fillId="0" borderId="17" xfId="20" applyFont="1" applyFill="1" applyBorder="1" applyAlignment="1">
      <alignment horizontal="center" vertical="center" wrapText="1"/>
      <protection/>
    </xf>
    <xf numFmtId="0" fontId="15" fillId="0" borderId="19" xfId="20" applyFont="1" applyFill="1" applyBorder="1" applyAlignment="1">
      <alignment horizontal="center" vertical="center" wrapText="1"/>
      <protection/>
    </xf>
    <xf numFmtId="0" fontId="15" fillId="0" borderId="25" xfId="20" applyFont="1" applyFill="1" applyBorder="1" applyAlignment="1">
      <alignment horizontal="center" vertical="center" wrapText="1"/>
      <protection/>
    </xf>
    <xf numFmtId="0" fontId="8" fillId="0" borderId="2" xfId="20" applyFont="1" applyFill="1" applyBorder="1" applyAlignment="1" applyProtection="1">
      <alignment horizontal="left"/>
      <protection/>
    </xf>
    <xf numFmtId="0" fontId="10" fillId="0" borderId="69" xfId="20" applyFont="1" applyFill="1" applyBorder="1" applyAlignment="1">
      <alignment horizontal="justify" vertical="center" wrapText="1"/>
      <protection/>
    </xf>
    <xf numFmtId="0" fontId="10" fillId="0" borderId="11" xfId="0" applyFont="1" applyFill="1" applyBorder="1" applyAlignment="1" applyProtection="1">
      <alignment horizontal="left" indent="1"/>
      <protection locked="0"/>
    </xf>
    <xf numFmtId="0" fontId="10" fillId="0" borderId="13" xfId="0" applyFont="1" applyFill="1" applyBorder="1" applyAlignment="1" applyProtection="1">
      <alignment horizontal="right" indent="1"/>
      <protection locked="0"/>
    </xf>
    <xf numFmtId="0" fontId="8" fillId="0" borderId="2" xfId="0" applyFont="1" applyFill="1" applyBorder="1" applyAlignment="1" applyProtection="1">
      <alignment horizontal="left" indent="1"/>
      <protection/>
    </xf>
    <xf numFmtId="0" fontId="9" fillId="0" borderId="4" xfId="0" applyFont="1" applyFill="1" applyBorder="1" applyAlignment="1" applyProtection="1">
      <alignment horizontal="right" inden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left" indent="1"/>
      <protection locked="0"/>
    </xf>
    <xf numFmtId="0" fontId="10" fillId="0" borderId="20" xfId="0" applyFont="1" applyFill="1" applyBorder="1" applyAlignment="1" applyProtection="1">
      <alignment horizontal="right" indent="1"/>
      <protection locked="0"/>
    </xf>
    <xf numFmtId="0" fontId="0" fillId="0" borderId="0" xfId="0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8" fillId="0" borderId="8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Ezres 2" xfId="17"/>
    <cellStyle name="Hiperhivatkozás" xfId="18"/>
    <cellStyle name="Már látott hiperhivatkozás" xfId="19"/>
    <cellStyle name="Normál_KVRENMUNKA" xfId="20"/>
    <cellStyle name="Currency" xfId="21"/>
    <cellStyle name="Currency [0]" xfId="22"/>
    <cellStyle name="Percent" xfId="23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6"/>
  <sheetViews>
    <sheetView workbookViewId="0" topLeftCell="A82">
      <selection activeCell="J60" sqref="J60"/>
    </sheetView>
  </sheetViews>
  <sheetFormatPr defaultColWidth="9.00390625" defaultRowHeight="12.75"/>
  <cols>
    <col min="1" max="1" width="8.50390625" style="1" customWidth="1"/>
    <col min="2" max="2" width="70.125" style="1" customWidth="1"/>
    <col min="3" max="3" width="16.625" style="1" customWidth="1"/>
    <col min="4" max="4" width="14.875" style="1" customWidth="1"/>
    <col min="5" max="5" width="11.875" style="1" customWidth="1"/>
    <col min="6" max="16384" width="9.375" style="1" customWidth="1"/>
  </cols>
  <sheetData>
    <row r="3" spans="1:3" ht="15.75" customHeight="1">
      <c r="A3" s="327" t="s">
        <v>0</v>
      </c>
      <c r="B3" s="327"/>
      <c r="C3" s="327"/>
    </row>
    <row r="4" spans="1:3" ht="15.75" customHeight="1">
      <c r="A4" s="2" t="s">
        <v>1</v>
      </c>
      <c r="B4" s="3"/>
      <c r="C4" s="4"/>
    </row>
    <row r="5" spans="1:5" ht="37.5" customHeight="1">
      <c r="A5" s="5" t="s">
        <v>2</v>
      </c>
      <c r="B5" s="6" t="s">
        <v>3</v>
      </c>
      <c r="C5" s="7" t="s">
        <v>4</v>
      </c>
      <c r="D5" s="7" t="s">
        <v>5</v>
      </c>
      <c r="E5" s="7" t="s">
        <v>6</v>
      </c>
    </row>
    <row r="6" spans="1:5" s="11" customFormat="1" ht="12" customHeight="1">
      <c r="A6" s="8">
        <v>1</v>
      </c>
      <c r="B6" s="9">
        <v>2</v>
      </c>
      <c r="C6" s="10">
        <v>3</v>
      </c>
      <c r="D6" s="10">
        <v>4</v>
      </c>
      <c r="E6" s="10">
        <v>5</v>
      </c>
    </row>
    <row r="7" spans="1:5" s="15" customFormat="1" ht="12" customHeight="1">
      <c r="A7" s="12" t="s">
        <v>7</v>
      </c>
      <c r="B7" s="13" t="s">
        <v>8</v>
      </c>
      <c r="C7" s="14">
        <v>3855</v>
      </c>
      <c r="D7" s="14">
        <v>3855</v>
      </c>
      <c r="E7" s="14">
        <v>25098</v>
      </c>
    </row>
    <row r="8" spans="1:5" s="15" customFormat="1" ht="12" customHeight="1">
      <c r="A8" s="12" t="s">
        <v>9</v>
      </c>
      <c r="B8" s="13" t="s">
        <v>10</v>
      </c>
      <c r="C8" s="14">
        <v>0</v>
      </c>
      <c r="D8" s="14"/>
      <c r="E8" s="14"/>
    </row>
    <row r="9" spans="1:5" s="15" customFormat="1" ht="12" customHeight="1">
      <c r="A9" s="12" t="s">
        <v>11</v>
      </c>
      <c r="B9" s="13" t="s">
        <v>12</v>
      </c>
      <c r="C9" s="16">
        <f>C10+C11+C12+C13</f>
        <v>205410</v>
      </c>
      <c r="D9" s="16">
        <f>D11+D13</f>
        <v>228652</v>
      </c>
      <c r="E9" s="16">
        <f>E11+E13</f>
        <v>228652</v>
      </c>
    </row>
    <row r="10" spans="1:5" s="15" customFormat="1" ht="12" customHeight="1">
      <c r="A10" s="17" t="s">
        <v>13</v>
      </c>
      <c r="B10" s="18" t="s">
        <v>14</v>
      </c>
      <c r="C10" s="19">
        <v>0</v>
      </c>
      <c r="D10" s="19"/>
      <c r="E10" s="19"/>
    </row>
    <row r="11" spans="1:5" s="15" customFormat="1" ht="12" customHeight="1">
      <c r="A11" s="20" t="s">
        <v>15</v>
      </c>
      <c r="B11" s="21" t="s">
        <v>16</v>
      </c>
      <c r="C11" s="22">
        <v>205410</v>
      </c>
      <c r="D11" s="22">
        <f>205007+23447</f>
        <v>228454</v>
      </c>
      <c r="E11" s="22">
        <f>205007+23447</f>
        <v>228454</v>
      </c>
    </row>
    <row r="12" spans="1:5" s="15" customFormat="1" ht="12" customHeight="1">
      <c r="A12" s="20" t="s">
        <v>17</v>
      </c>
      <c r="B12" s="21" t="s">
        <v>18</v>
      </c>
      <c r="C12" s="22">
        <v>0</v>
      </c>
      <c r="D12" s="22"/>
      <c r="E12" s="22"/>
    </row>
    <row r="13" spans="1:5" s="15" customFormat="1" ht="12" customHeight="1">
      <c r="A13" s="23" t="s">
        <v>19</v>
      </c>
      <c r="B13" s="24" t="s">
        <v>20</v>
      </c>
      <c r="C13" s="25">
        <v>0</v>
      </c>
      <c r="D13" s="25">
        <v>198</v>
      </c>
      <c r="E13" s="25">
        <v>198</v>
      </c>
    </row>
    <row r="14" spans="1:5" s="15" customFormat="1" ht="12" customHeight="1">
      <c r="A14" s="12" t="s">
        <v>21</v>
      </c>
      <c r="B14" s="13" t="s">
        <v>22</v>
      </c>
      <c r="C14" s="16">
        <f>SUM(C15:C17)</f>
        <v>0</v>
      </c>
      <c r="D14" s="16"/>
      <c r="E14" s="16"/>
    </row>
    <row r="15" spans="1:5" s="15" customFormat="1" ht="12" customHeight="1">
      <c r="A15" s="17" t="s">
        <v>23</v>
      </c>
      <c r="B15" s="18" t="s">
        <v>24</v>
      </c>
      <c r="C15" s="19">
        <v>0</v>
      </c>
      <c r="D15" s="19"/>
      <c r="E15" s="19"/>
    </row>
    <row r="16" spans="1:5" s="15" customFormat="1" ht="12" customHeight="1">
      <c r="A16" s="26" t="s">
        <v>25</v>
      </c>
      <c r="B16" s="21" t="s">
        <v>26</v>
      </c>
      <c r="C16" s="27">
        <v>0</v>
      </c>
      <c r="D16" s="27"/>
      <c r="E16" s="27"/>
    </row>
    <row r="17" spans="1:5" s="15" customFormat="1" ht="12" customHeight="1">
      <c r="A17" s="23" t="s">
        <v>27</v>
      </c>
      <c r="B17" s="28" t="s">
        <v>28</v>
      </c>
      <c r="C17" s="25">
        <v>0</v>
      </c>
      <c r="D17" s="25"/>
      <c r="E17" s="25"/>
    </row>
    <row r="18" spans="1:5" s="15" customFormat="1" ht="12" customHeight="1">
      <c r="A18" s="12" t="s">
        <v>29</v>
      </c>
      <c r="B18" s="13" t="s">
        <v>30</v>
      </c>
      <c r="C18" s="16">
        <f>C19+C24+C29+C30</f>
        <v>1000</v>
      </c>
      <c r="D18" s="16">
        <f>D19</f>
        <v>21530</v>
      </c>
      <c r="E18" s="16">
        <f>E19+E29</f>
        <v>24362</v>
      </c>
    </row>
    <row r="19" spans="1:5" s="15" customFormat="1" ht="12" customHeight="1">
      <c r="A19" s="17" t="s">
        <v>31</v>
      </c>
      <c r="B19" s="29" t="s">
        <v>32</v>
      </c>
      <c r="C19" s="30">
        <f>SUM(C20:C23)</f>
        <v>1000</v>
      </c>
      <c r="D19" s="30">
        <f>D20+D23</f>
        <v>21530</v>
      </c>
      <c r="E19" s="30">
        <f>E23+E20</f>
        <v>23925</v>
      </c>
    </row>
    <row r="20" spans="1:5" s="15" customFormat="1" ht="12" customHeight="1">
      <c r="A20" s="20" t="s">
        <v>33</v>
      </c>
      <c r="B20" s="31" t="s">
        <v>34</v>
      </c>
      <c r="C20" s="22"/>
      <c r="D20" s="22">
        <v>11387</v>
      </c>
      <c r="E20" s="22">
        <v>11387</v>
      </c>
    </row>
    <row r="21" spans="1:5" s="15" customFormat="1" ht="12" customHeight="1">
      <c r="A21" s="20" t="s">
        <v>35</v>
      </c>
      <c r="B21" s="31" t="s">
        <v>36</v>
      </c>
      <c r="C21" s="22"/>
      <c r="D21" s="22"/>
      <c r="E21" s="22"/>
    </row>
    <row r="22" spans="1:5" s="15" customFormat="1" ht="12" customHeight="1">
      <c r="A22" s="20" t="s">
        <v>37</v>
      </c>
      <c r="B22" s="31" t="s">
        <v>38</v>
      </c>
      <c r="C22" s="22"/>
      <c r="D22" s="22"/>
      <c r="E22" s="22"/>
    </row>
    <row r="23" spans="1:5" s="15" customFormat="1" ht="12" customHeight="1">
      <c r="A23" s="23" t="s">
        <v>39</v>
      </c>
      <c r="B23" s="32" t="s">
        <v>40</v>
      </c>
      <c r="C23" s="25">
        <v>1000</v>
      </c>
      <c r="D23" s="25">
        <v>10143</v>
      </c>
      <c r="E23" s="25">
        <v>12538</v>
      </c>
    </row>
    <row r="24" spans="1:5" s="15" customFormat="1" ht="12" customHeight="1">
      <c r="A24" s="20" t="s">
        <v>41</v>
      </c>
      <c r="B24" s="33" t="s">
        <v>42</v>
      </c>
      <c r="C24" s="34">
        <f>SUM(C25:C28)</f>
        <v>0</v>
      </c>
      <c r="D24" s="34"/>
      <c r="E24" s="34"/>
    </row>
    <row r="25" spans="1:5" s="15" customFormat="1" ht="12" customHeight="1">
      <c r="A25" s="20" t="s">
        <v>43</v>
      </c>
      <c r="B25" s="31" t="s">
        <v>34</v>
      </c>
      <c r="C25" s="22"/>
      <c r="D25" s="22"/>
      <c r="E25" s="22"/>
    </row>
    <row r="26" spans="1:5" s="15" customFormat="1" ht="12" customHeight="1">
      <c r="A26" s="20" t="s">
        <v>44</v>
      </c>
      <c r="B26" s="31" t="s">
        <v>36</v>
      </c>
      <c r="C26" s="22"/>
      <c r="D26" s="22"/>
      <c r="E26" s="22"/>
    </row>
    <row r="27" spans="1:5" s="15" customFormat="1" ht="12" customHeight="1">
      <c r="A27" s="20" t="s">
        <v>45</v>
      </c>
      <c r="B27" s="31" t="s">
        <v>38</v>
      </c>
      <c r="C27" s="22"/>
      <c r="D27" s="22"/>
      <c r="E27" s="22"/>
    </row>
    <row r="28" spans="1:5" s="15" customFormat="1" ht="12" customHeight="1">
      <c r="A28" s="23" t="s">
        <v>46</v>
      </c>
      <c r="B28" s="32" t="s">
        <v>40</v>
      </c>
      <c r="C28" s="25"/>
      <c r="D28" s="25"/>
      <c r="E28" s="25"/>
    </row>
    <row r="29" spans="1:5" s="15" customFormat="1" ht="12" customHeight="1">
      <c r="A29" s="20" t="s">
        <v>47</v>
      </c>
      <c r="B29" s="33" t="s">
        <v>48</v>
      </c>
      <c r="C29" s="35"/>
      <c r="D29" s="35"/>
      <c r="E29" s="35">
        <v>437</v>
      </c>
    </row>
    <row r="30" spans="1:5" s="15" customFormat="1" ht="12" customHeight="1">
      <c r="A30" s="26" t="s">
        <v>49</v>
      </c>
      <c r="B30" s="36" t="s">
        <v>50</v>
      </c>
      <c r="C30" s="37"/>
      <c r="D30" s="37"/>
      <c r="E30" s="37"/>
    </row>
    <row r="31" spans="1:5" s="15" customFormat="1" ht="12.75">
      <c r="A31" s="12" t="s">
        <v>51</v>
      </c>
      <c r="B31" s="13" t="s">
        <v>52</v>
      </c>
      <c r="C31" s="14"/>
      <c r="D31" s="14"/>
      <c r="E31" s="14"/>
    </row>
    <row r="32" spans="1:5" s="15" customFormat="1" ht="12" customHeight="1">
      <c r="A32" s="12" t="s">
        <v>53</v>
      </c>
      <c r="B32" s="13" t="s">
        <v>54</v>
      </c>
      <c r="C32" s="16">
        <f>+C7+C8+C9+C14+C18+C31</f>
        <v>210265</v>
      </c>
      <c r="D32" s="16">
        <f>D7+D9+D18</f>
        <v>254037</v>
      </c>
      <c r="E32" s="16">
        <f>E7+E9+E18</f>
        <v>278112</v>
      </c>
    </row>
    <row r="33" spans="1:5" s="15" customFormat="1" ht="12" customHeight="1">
      <c r="A33" s="12" t="s">
        <v>55</v>
      </c>
      <c r="B33" s="38" t="s">
        <v>56</v>
      </c>
      <c r="C33" s="39">
        <v>2577</v>
      </c>
      <c r="D33" s="39">
        <v>3988</v>
      </c>
      <c r="E33" s="39">
        <v>3988</v>
      </c>
    </row>
    <row r="34" spans="1:5" s="15" customFormat="1" ht="12" customHeight="1">
      <c r="A34" s="12" t="s">
        <v>57</v>
      </c>
      <c r="B34" s="13" t="s">
        <v>58</v>
      </c>
      <c r="C34" s="14"/>
      <c r="D34" s="14"/>
      <c r="E34" s="14"/>
    </row>
    <row r="35" spans="1:5" s="15" customFormat="1" ht="12" customHeight="1">
      <c r="A35" s="12" t="s">
        <v>59</v>
      </c>
      <c r="B35" s="13" t="s">
        <v>60</v>
      </c>
      <c r="C35" s="16">
        <f>+C36+C40</f>
        <v>0</v>
      </c>
      <c r="D35" s="16"/>
      <c r="E35" s="16"/>
    </row>
    <row r="36" spans="1:5" s="15" customFormat="1" ht="12" customHeight="1">
      <c r="A36" s="40" t="s">
        <v>61</v>
      </c>
      <c r="B36" s="41" t="s">
        <v>62</v>
      </c>
      <c r="C36" s="42">
        <f>+C37+C38+C39</f>
        <v>0</v>
      </c>
      <c r="D36" s="42"/>
      <c r="E36" s="42"/>
    </row>
    <row r="37" spans="1:5" s="15" customFormat="1" ht="12" customHeight="1">
      <c r="A37" s="20" t="s">
        <v>63</v>
      </c>
      <c r="B37" s="31" t="s">
        <v>64</v>
      </c>
      <c r="C37" s="22"/>
      <c r="D37" s="22"/>
      <c r="E37" s="22"/>
    </row>
    <row r="38" spans="1:5" s="15" customFormat="1" ht="12" customHeight="1">
      <c r="A38" s="20" t="s">
        <v>65</v>
      </c>
      <c r="B38" s="31" t="s">
        <v>66</v>
      </c>
      <c r="C38" s="22"/>
      <c r="D38" s="22"/>
      <c r="E38" s="22"/>
    </row>
    <row r="39" spans="1:5" s="15" customFormat="1" ht="12" customHeight="1">
      <c r="A39" s="20" t="s">
        <v>67</v>
      </c>
      <c r="B39" s="31" t="s">
        <v>68</v>
      </c>
      <c r="C39" s="22"/>
      <c r="D39" s="22"/>
      <c r="E39" s="22"/>
    </row>
    <row r="40" spans="1:5" s="15" customFormat="1" ht="12" customHeight="1">
      <c r="A40" s="20" t="s">
        <v>69</v>
      </c>
      <c r="B40" s="33" t="s">
        <v>70</v>
      </c>
      <c r="C40" s="34">
        <f>+C41+C42+C43</f>
        <v>0</v>
      </c>
      <c r="D40" s="34"/>
      <c r="E40" s="34"/>
    </row>
    <row r="41" spans="1:5" s="15" customFormat="1" ht="12" customHeight="1">
      <c r="A41" s="20" t="s">
        <v>71</v>
      </c>
      <c r="B41" s="31" t="s">
        <v>72</v>
      </c>
      <c r="C41" s="22"/>
      <c r="D41" s="22"/>
      <c r="E41" s="22"/>
    </row>
    <row r="42" spans="1:5" s="15" customFormat="1" ht="12.75" customHeight="1">
      <c r="A42" s="20" t="s">
        <v>73</v>
      </c>
      <c r="B42" s="31" t="s">
        <v>66</v>
      </c>
      <c r="C42" s="22"/>
      <c r="D42" s="22"/>
      <c r="E42" s="22"/>
    </row>
    <row r="43" spans="1:5" s="15" customFormat="1" ht="12.75" customHeight="1">
      <c r="A43" s="43" t="s">
        <v>74</v>
      </c>
      <c r="B43" s="44" t="s">
        <v>75</v>
      </c>
      <c r="C43" s="45"/>
      <c r="D43" s="45"/>
      <c r="E43" s="45"/>
    </row>
    <row r="44" spans="1:5" s="15" customFormat="1" ht="12.75">
      <c r="A44" s="12" t="s">
        <v>76</v>
      </c>
      <c r="B44" s="13" t="s">
        <v>77</v>
      </c>
      <c r="C44" s="16">
        <f>+C32+C33+C34+C35</f>
        <v>212842</v>
      </c>
      <c r="D44" s="16">
        <f>D32+D33</f>
        <v>258025</v>
      </c>
      <c r="E44" s="16">
        <f>E32+E33</f>
        <v>282100</v>
      </c>
    </row>
    <row r="45" spans="1:3" s="15" customFormat="1" ht="22.5" customHeight="1">
      <c r="A45" s="328"/>
      <c r="B45" s="328"/>
      <c r="C45" s="328"/>
    </row>
    <row r="46" spans="1:3" s="15" customFormat="1" ht="22.5" customHeight="1">
      <c r="A46" s="46"/>
      <c r="B46" s="46"/>
      <c r="C46" s="46"/>
    </row>
    <row r="47" spans="1:3" s="15" customFormat="1" ht="12.75" customHeight="1">
      <c r="A47" s="47"/>
      <c r="B47" s="48"/>
      <c r="C47" s="49"/>
    </row>
    <row r="48" spans="1:3" s="15" customFormat="1" ht="12.75" customHeight="1">
      <c r="A48" s="47"/>
      <c r="B48" s="48"/>
      <c r="C48" s="49"/>
    </row>
    <row r="49" spans="1:3" s="15" customFormat="1" ht="12.75" customHeight="1">
      <c r="A49" s="47"/>
      <c r="B49" s="48"/>
      <c r="C49" s="49"/>
    </row>
    <row r="50" spans="1:3" s="15" customFormat="1" ht="12.75" customHeight="1">
      <c r="A50" s="47"/>
      <c r="B50" s="48"/>
      <c r="C50" s="49"/>
    </row>
    <row r="51" spans="1:3" s="15" customFormat="1" ht="12.75" customHeight="1">
      <c r="A51" s="47"/>
      <c r="B51" s="48"/>
      <c r="C51" s="49"/>
    </row>
    <row r="52" spans="1:3" s="15" customFormat="1" ht="12.75" customHeight="1">
      <c r="A52" s="47"/>
      <c r="B52" s="48"/>
      <c r="C52" s="49"/>
    </row>
    <row r="53" spans="1:3" s="15" customFormat="1" ht="12.75" customHeight="1">
      <c r="A53" s="47"/>
      <c r="B53" s="48"/>
      <c r="C53" s="49"/>
    </row>
    <row r="54" spans="1:3" s="15" customFormat="1" ht="12.75" customHeight="1">
      <c r="A54" s="47"/>
      <c r="B54" s="48"/>
      <c r="C54" s="49"/>
    </row>
    <row r="55" spans="1:3" s="15" customFormat="1" ht="12.75" customHeight="1">
      <c r="A55" s="47"/>
      <c r="B55" s="48"/>
      <c r="C55" s="49"/>
    </row>
    <row r="56" spans="1:3" ht="16.5" customHeight="1">
      <c r="A56" s="327" t="s">
        <v>78</v>
      </c>
      <c r="B56" s="327"/>
      <c r="C56" s="327"/>
    </row>
    <row r="57" spans="1:3" ht="16.5" customHeight="1">
      <c r="A57" s="359" t="s">
        <v>79</v>
      </c>
      <c r="B57" s="359"/>
      <c r="C57" s="4"/>
    </row>
    <row r="58" spans="1:5" ht="37.5" customHeight="1">
      <c r="A58" s="5" t="s">
        <v>80</v>
      </c>
      <c r="B58" s="6" t="s">
        <v>81</v>
      </c>
      <c r="C58" s="7" t="s">
        <v>4</v>
      </c>
      <c r="D58" s="7" t="s">
        <v>5</v>
      </c>
      <c r="E58" s="7" t="s">
        <v>6</v>
      </c>
    </row>
    <row r="59" spans="1:5" s="11" customFormat="1" ht="12" customHeight="1">
      <c r="A59" s="8">
        <v>1</v>
      </c>
      <c r="B59" s="9">
        <v>2</v>
      </c>
      <c r="C59" s="10">
        <v>3</v>
      </c>
      <c r="D59" s="10">
        <v>4</v>
      </c>
      <c r="E59" s="10">
        <v>5</v>
      </c>
    </row>
    <row r="60" spans="1:5" ht="12" customHeight="1">
      <c r="A60" s="50" t="s">
        <v>7</v>
      </c>
      <c r="B60" s="51" t="s">
        <v>82</v>
      </c>
      <c r="C60" s="52">
        <f>SUM(C61:C64)</f>
        <v>212342</v>
      </c>
      <c r="D60" s="52">
        <f>D61+D62+D63+D64</f>
        <v>257429</v>
      </c>
      <c r="E60" s="52">
        <f>E61+E62+E63+E64</f>
        <v>258434</v>
      </c>
    </row>
    <row r="61" spans="1:5" ht="12" customHeight="1">
      <c r="A61" s="40" t="s">
        <v>83</v>
      </c>
      <c r="B61" s="53" t="s">
        <v>84</v>
      </c>
      <c r="C61" s="54">
        <v>18108</v>
      </c>
      <c r="D61" s="54">
        <v>19502</v>
      </c>
      <c r="E61" s="54">
        <v>17412</v>
      </c>
    </row>
    <row r="62" spans="1:5" ht="12" customHeight="1">
      <c r="A62" s="20" t="s">
        <v>85</v>
      </c>
      <c r="B62" s="21" t="s">
        <v>86</v>
      </c>
      <c r="C62" s="55">
        <v>4900</v>
      </c>
      <c r="D62" s="55">
        <v>5019</v>
      </c>
      <c r="E62" s="55">
        <v>4701</v>
      </c>
    </row>
    <row r="63" spans="1:5" ht="12" customHeight="1">
      <c r="A63" s="20" t="s">
        <v>87</v>
      </c>
      <c r="B63" s="21" t="s">
        <v>88</v>
      </c>
      <c r="C63" s="56">
        <v>8912</v>
      </c>
      <c r="D63" s="56">
        <f>8912-63</f>
        <v>8849</v>
      </c>
      <c r="E63" s="56">
        <v>8065</v>
      </c>
    </row>
    <row r="64" spans="1:5" ht="12" customHeight="1">
      <c r="A64" s="20" t="s">
        <v>89</v>
      </c>
      <c r="B64" s="57" t="s">
        <v>90</v>
      </c>
      <c r="C64" s="56">
        <v>180422</v>
      </c>
      <c r="D64" s="56">
        <f>C64-340+20530+23447</f>
        <v>224059</v>
      </c>
      <c r="E64" s="56">
        <f>E67+E69</f>
        <v>228256</v>
      </c>
    </row>
    <row r="65" spans="1:5" ht="12" customHeight="1">
      <c r="A65" s="20" t="s">
        <v>91</v>
      </c>
      <c r="B65" s="58" t="s">
        <v>92</v>
      </c>
      <c r="C65" s="56"/>
      <c r="D65" s="56"/>
      <c r="E65" s="56"/>
    </row>
    <row r="66" spans="1:5" ht="12" customHeight="1">
      <c r="A66" s="20" t="s">
        <v>93</v>
      </c>
      <c r="B66" s="59" t="s">
        <v>94</v>
      </c>
      <c r="C66" s="56"/>
      <c r="D66" s="56"/>
      <c r="E66" s="56"/>
    </row>
    <row r="67" spans="1:5" ht="12" customHeight="1">
      <c r="A67" s="20" t="s">
        <v>95</v>
      </c>
      <c r="B67" s="60" t="s">
        <v>96</v>
      </c>
      <c r="C67" s="56"/>
      <c r="D67" s="56">
        <v>20530</v>
      </c>
      <c r="E67" s="56">
        <v>17430</v>
      </c>
    </row>
    <row r="68" spans="1:5" ht="12" customHeight="1">
      <c r="A68" s="20" t="s">
        <v>97</v>
      </c>
      <c r="B68" s="60" t="s">
        <v>98</v>
      </c>
      <c r="C68" s="56"/>
      <c r="D68" s="56"/>
      <c r="E68" s="56"/>
    </row>
    <row r="69" spans="1:5" ht="12" customHeight="1">
      <c r="A69" s="20" t="s">
        <v>99</v>
      </c>
      <c r="B69" s="59" t="s">
        <v>100</v>
      </c>
      <c r="C69" s="56">
        <v>180422</v>
      </c>
      <c r="D69" s="56">
        <f>180082+23447</f>
        <v>203529</v>
      </c>
      <c r="E69" s="56">
        <v>210826</v>
      </c>
    </row>
    <row r="70" spans="1:5" ht="12" customHeight="1">
      <c r="A70" s="20" t="s">
        <v>101</v>
      </c>
      <c r="B70" s="59" t="s">
        <v>102</v>
      </c>
      <c r="C70" s="56"/>
      <c r="D70" s="56"/>
      <c r="E70" s="56"/>
    </row>
    <row r="71" spans="1:5" ht="12" customHeight="1">
      <c r="A71" s="26" t="s">
        <v>103</v>
      </c>
      <c r="B71" s="61" t="s">
        <v>104</v>
      </c>
      <c r="C71" s="56"/>
      <c r="D71" s="56"/>
      <c r="E71" s="56"/>
    </row>
    <row r="72" spans="1:5" ht="12" customHeight="1">
      <c r="A72" s="43" t="s">
        <v>105</v>
      </c>
      <c r="B72" s="62" t="s">
        <v>106</v>
      </c>
      <c r="C72" s="63"/>
      <c r="D72" s="63"/>
      <c r="E72" s="63"/>
    </row>
    <row r="73" spans="1:5" ht="12" customHeight="1">
      <c r="A73" s="12" t="s">
        <v>9</v>
      </c>
      <c r="B73" s="64" t="s">
        <v>107</v>
      </c>
      <c r="C73" s="65">
        <f>SUM(C74:C80)</f>
        <v>0</v>
      </c>
      <c r="D73" s="65"/>
      <c r="E73" s="65"/>
    </row>
    <row r="74" spans="1:5" ht="12" customHeight="1">
      <c r="A74" s="17" t="s">
        <v>108</v>
      </c>
      <c r="B74" s="18" t="s">
        <v>109</v>
      </c>
      <c r="C74" s="66"/>
      <c r="D74" s="66"/>
      <c r="E74" s="66"/>
    </row>
    <row r="75" spans="1:5" ht="12" customHeight="1">
      <c r="A75" s="17" t="s">
        <v>110</v>
      </c>
      <c r="B75" s="21" t="s">
        <v>111</v>
      </c>
      <c r="C75" s="55"/>
      <c r="D75" s="55"/>
      <c r="E75" s="55"/>
    </row>
    <row r="76" spans="1:5" ht="12" customHeight="1">
      <c r="A76" s="17" t="s">
        <v>112</v>
      </c>
      <c r="B76" s="21" t="s">
        <v>113</v>
      </c>
      <c r="C76" s="55"/>
      <c r="D76" s="55"/>
      <c r="E76" s="55"/>
    </row>
    <row r="77" spans="1:5" ht="12" customHeight="1">
      <c r="A77" s="17" t="s">
        <v>114</v>
      </c>
      <c r="B77" s="21" t="s">
        <v>115</v>
      </c>
      <c r="C77" s="55"/>
      <c r="D77" s="55"/>
      <c r="E77" s="55"/>
    </row>
    <row r="78" spans="1:5" ht="12" customHeight="1">
      <c r="A78" s="17" t="s">
        <v>116</v>
      </c>
      <c r="B78" s="21" t="s">
        <v>117</v>
      </c>
      <c r="C78" s="55"/>
      <c r="D78" s="55"/>
      <c r="E78" s="55"/>
    </row>
    <row r="79" spans="1:5" ht="12" customHeight="1">
      <c r="A79" s="26" t="s">
        <v>118</v>
      </c>
      <c r="B79" s="24" t="s">
        <v>119</v>
      </c>
      <c r="C79" s="56"/>
      <c r="D79" s="56"/>
      <c r="E79" s="56"/>
    </row>
    <row r="80" spans="1:5" ht="12" customHeight="1">
      <c r="A80" s="23" t="s">
        <v>120</v>
      </c>
      <c r="B80" s="24" t="s">
        <v>121</v>
      </c>
      <c r="C80" s="56"/>
      <c r="D80" s="56"/>
      <c r="E80" s="56"/>
    </row>
    <row r="81" spans="1:5" ht="12" customHeight="1">
      <c r="A81" s="12" t="s">
        <v>11</v>
      </c>
      <c r="B81" s="64" t="s">
        <v>122</v>
      </c>
      <c r="C81" s="65">
        <f>SUM(C82:C83)</f>
        <v>500</v>
      </c>
      <c r="D81" s="65">
        <v>596</v>
      </c>
      <c r="E81" s="65">
        <v>0</v>
      </c>
    </row>
    <row r="82" spans="1:5" ht="12" customHeight="1">
      <c r="A82" s="17" t="s">
        <v>13</v>
      </c>
      <c r="B82" s="18" t="s">
        <v>123</v>
      </c>
      <c r="C82" s="66">
        <v>500</v>
      </c>
      <c r="D82" s="66">
        <v>596</v>
      </c>
      <c r="E82" s="66">
        <v>0</v>
      </c>
    </row>
    <row r="83" spans="1:5" ht="12" customHeight="1">
      <c r="A83" s="20" t="s">
        <v>15</v>
      </c>
      <c r="B83" s="21" t="s">
        <v>124</v>
      </c>
      <c r="C83" s="55">
        <v>0</v>
      </c>
      <c r="D83" s="55"/>
      <c r="E83" s="55"/>
    </row>
    <row r="84" spans="1:5" ht="12" customHeight="1">
      <c r="A84" s="12" t="s">
        <v>21</v>
      </c>
      <c r="B84" s="64" t="s">
        <v>125</v>
      </c>
      <c r="C84" s="67"/>
      <c r="D84" s="67"/>
      <c r="E84" s="67"/>
    </row>
    <row r="85" spans="1:5" ht="12" customHeight="1">
      <c r="A85" s="12" t="s">
        <v>29</v>
      </c>
      <c r="B85" s="64" t="s">
        <v>126</v>
      </c>
      <c r="C85" s="67"/>
      <c r="D85" s="67"/>
      <c r="E85" s="67"/>
    </row>
    <row r="86" spans="1:5" ht="12" customHeight="1">
      <c r="A86" s="12" t="s">
        <v>51</v>
      </c>
      <c r="B86" s="68" t="s">
        <v>127</v>
      </c>
      <c r="C86" s="65">
        <f>C60+C73+C81+C84+C85</f>
        <v>212842</v>
      </c>
      <c r="D86" s="65">
        <f>D60+D73+D81+D84+D85</f>
        <v>258025</v>
      </c>
      <c r="E86" s="65">
        <f>E60+E73+E81+E84+E85</f>
        <v>258434</v>
      </c>
    </row>
    <row r="87" spans="1:5" ht="12" customHeight="1">
      <c r="A87" s="12" t="s">
        <v>53</v>
      </c>
      <c r="B87" s="64" t="s">
        <v>128</v>
      </c>
      <c r="C87" s="65">
        <f>+C88+C92</f>
        <v>0</v>
      </c>
      <c r="D87" s="65"/>
      <c r="E87" s="65"/>
    </row>
    <row r="88" spans="1:5" ht="12" customHeight="1">
      <c r="A88" s="17" t="s">
        <v>129</v>
      </c>
      <c r="B88" s="29" t="s">
        <v>130</v>
      </c>
      <c r="C88" s="69">
        <f>+C89+C90+C91</f>
        <v>0</v>
      </c>
      <c r="D88" s="69"/>
      <c r="E88" s="69"/>
    </row>
    <row r="89" spans="1:5" ht="12" customHeight="1">
      <c r="A89" s="20" t="s">
        <v>131</v>
      </c>
      <c r="B89" s="70" t="s">
        <v>132</v>
      </c>
      <c r="C89" s="71"/>
      <c r="D89" s="71"/>
      <c r="E89" s="71"/>
    </row>
    <row r="90" spans="1:5" ht="12" customHeight="1">
      <c r="A90" s="20" t="s">
        <v>133</v>
      </c>
      <c r="B90" s="70" t="s">
        <v>134</v>
      </c>
      <c r="C90" s="55"/>
      <c r="D90" s="55"/>
      <c r="E90" s="55"/>
    </row>
    <row r="91" spans="1:5" ht="12" customHeight="1">
      <c r="A91" s="20" t="s">
        <v>135</v>
      </c>
      <c r="B91" s="72" t="s">
        <v>136</v>
      </c>
      <c r="C91" s="71"/>
      <c r="D91" s="71"/>
      <c r="E91" s="71"/>
    </row>
    <row r="92" spans="1:5" ht="15" customHeight="1">
      <c r="A92" s="20" t="s">
        <v>137</v>
      </c>
      <c r="B92" s="73" t="s">
        <v>138</v>
      </c>
      <c r="C92" s="74">
        <f>+C93+C94+C95</f>
        <v>0</v>
      </c>
      <c r="D92" s="74"/>
      <c r="E92" s="74"/>
    </row>
    <row r="93" spans="1:5" s="15" customFormat="1" ht="12.75" customHeight="1">
      <c r="A93" s="20" t="s">
        <v>139</v>
      </c>
      <c r="B93" s="32" t="s">
        <v>140</v>
      </c>
      <c r="C93" s="56"/>
      <c r="D93" s="56"/>
      <c r="E93" s="56"/>
    </row>
    <row r="94" spans="1:5" ht="15.75">
      <c r="A94" s="20" t="s">
        <v>141</v>
      </c>
      <c r="B94" s="32" t="s">
        <v>134</v>
      </c>
      <c r="C94" s="56"/>
      <c r="D94" s="56"/>
      <c r="E94" s="56"/>
    </row>
    <row r="95" spans="1:5" ht="15.75">
      <c r="A95" s="43" t="s">
        <v>142</v>
      </c>
      <c r="B95" s="44" t="s">
        <v>143</v>
      </c>
      <c r="C95" s="75"/>
      <c r="D95" s="75"/>
      <c r="E95" s="75"/>
    </row>
    <row r="96" spans="1:5" ht="15.75">
      <c r="A96" s="12" t="s">
        <v>55</v>
      </c>
      <c r="B96" s="76" t="s">
        <v>144</v>
      </c>
      <c r="C96" s="65">
        <f>+C86+C87</f>
        <v>212842</v>
      </c>
      <c r="D96" s="65">
        <f>+D86+D87</f>
        <v>258025</v>
      </c>
      <c r="E96" s="65">
        <f>+E86+E87</f>
        <v>258434</v>
      </c>
    </row>
    <row r="97" spans="1:3" ht="15.75" customHeight="1">
      <c r="A97" s="360"/>
      <c r="B97" s="360"/>
      <c r="C97" s="360"/>
    </row>
    <row r="98" spans="1:3" ht="15.75">
      <c r="A98" s="361" t="s">
        <v>145</v>
      </c>
      <c r="B98" s="361"/>
      <c r="C98" s="361"/>
    </row>
    <row r="99" spans="1:3" ht="15.75">
      <c r="A99" s="359" t="s">
        <v>146</v>
      </c>
      <c r="B99" s="359"/>
      <c r="C99" s="77"/>
    </row>
    <row r="100" spans="1:5" ht="21">
      <c r="A100" s="12">
        <v>1</v>
      </c>
      <c r="B100" s="64" t="s">
        <v>147</v>
      </c>
      <c r="C100" s="16">
        <f>+C32-C86</f>
        <v>-2577</v>
      </c>
      <c r="D100" s="16">
        <f>+D32-D86</f>
        <v>-3988</v>
      </c>
      <c r="E100" s="16">
        <f>+E32-E86</f>
        <v>19678</v>
      </c>
    </row>
    <row r="101" spans="1:3" ht="15.75">
      <c r="A101" s="77"/>
      <c r="B101" s="77"/>
      <c r="C101" s="78"/>
    </row>
    <row r="102" spans="1:3" ht="15.75">
      <c r="A102" s="361" t="s">
        <v>148</v>
      </c>
      <c r="B102" s="361"/>
      <c r="C102" s="361"/>
    </row>
    <row r="103" spans="1:3" ht="15.75">
      <c r="A103" s="359" t="s">
        <v>149</v>
      </c>
      <c r="B103" s="359"/>
      <c r="C103" s="77"/>
    </row>
    <row r="104" spans="1:5" ht="15.75">
      <c r="A104" s="12" t="s">
        <v>7</v>
      </c>
      <c r="B104" s="64" t="s">
        <v>150</v>
      </c>
      <c r="C104" s="79">
        <f>C105-C106</f>
        <v>0</v>
      </c>
      <c r="D104" s="79">
        <f>D105-D106</f>
        <v>0</v>
      </c>
      <c r="E104" s="79">
        <f>E105-E106</f>
        <v>0</v>
      </c>
    </row>
    <row r="105" spans="1:5" ht="15.75">
      <c r="A105" s="17" t="s">
        <v>83</v>
      </c>
      <c r="B105" s="18" t="s">
        <v>151</v>
      </c>
      <c r="C105" s="80">
        <f>+C35</f>
        <v>0</v>
      </c>
      <c r="D105" s="80">
        <f>+D35</f>
        <v>0</v>
      </c>
      <c r="E105" s="80">
        <f>+E35</f>
        <v>0</v>
      </c>
    </row>
    <row r="106" spans="1:5" ht="15.75">
      <c r="A106" s="43" t="s">
        <v>85</v>
      </c>
      <c r="B106" s="81" t="s">
        <v>152</v>
      </c>
      <c r="C106" s="82">
        <f>+C87</f>
        <v>0</v>
      </c>
      <c r="D106" s="82">
        <f>+D87</f>
        <v>0</v>
      </c>
      <c r="E106" s="82">
        <f>+E87</f>
        <v>0</v>
      </c>
    </row>
  </sheetData>
  <sheetProtection selectLockedCells="1" selectUnlockedCells="1"/>
  <mergeCells count="9">
    <mergeCell ref="A3:C3"/>
    <mergeCell ref="A45:C45"/>
    <mergeCell ref="A56:C56"/>
    <mergeCell ref="A57:B57"/>
    <mergeCell ref="A103:B103"/>
    <mergeCell ref="A97:C97"/>
    <mergeCell ref="A98:C98"/>
    <mergeCell ref="A99:B99"/>
    <mergeCell ref="A102:C102"/>
  </mergeCells>
  <printOptions horizontalCentered="1"/>
  <pageMargins left="0.7875" right="0.7875" top="1.4430555555555555" bottom="0.8701388888888889" header="0.7875" footer="0.5118055555555555"/>
  <pageSetup horizontalDpi="300" verticalDpi="300" orientation="portrait" paperSize="9" scale="70" r:id="rId1"/>
  <headerFooter alignWithMargins="0">
    <oddHeader>&amp;C&amp;"Times New Roman CE,Félkövér"&amp;12Kisvárda és Térsége 
Többcélú Kistérségi Társulás
2012. ÉVI KÖLTSÉGVETÉSÉNEK PÉNZÜGYI MÉRLEGE&amp;R&amp;"Times New Roman CE,Félkövér dőlt"&amp;11 1. melléklet a ....../2012. (......) társulási tanács határozatához</oddHeader>
  </headerFooter>
  <rowBreaks count="1" manualBreakCount="1">
    <brk id="5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I27" sqref="I27"/>
    </sheetView>
  </sheetViews>
  <sheetFormatPr defaultColWidth="9.00390625" defaultRowHeight="12.75"/>
  <cols>
    <col min="1" max="1" width="11.625" style="163" customWidth="1"/>
    <col min="2" max="2" width="12.875" style="164" customWidth="1"/>
    <col min="3" max="3" width="54.875" style="164" customWidth="1"/>
    <col min="4" max="4" width="18.625" style="164" customWidth="1"/>
    <col min="5" max="5" width="19.625" style="164" customWidth="1"/>
    <col min="6" max="6" width="14.125" style="164" customWidth="1"/>
    <col min="7" max="16384" width="9.375" style="164" customWidth="1"/>
  </cols>
  <sheetData>
    <row r="1" spans="1:4" s="255" customFormat="1" ht="21" customHeight="1">
      <c r="A1" s="252"/>
      <c r="B1" s="253"/>
      <c r="C1" s="253"/>
      <c r="D1" s="254" t="s">
        <v>295</v>
      </c>
    </row>
    <row r="2" spans="1:4" s="260" customFormat="1" ht="15.75">
      <c r="A2" s="256"/>
      <c r="B2" s="257"/>
      <c r="C2" s="258" t="s">
        <v>296</v>
      </c>
      <c r="D2" s="259" t="s">
        <v>297</v>
      </c>
    </row>
    <row r="3" spans="1:4" s="260" customFormat="1" ht="15.75">
      <c r="A3" s="261"/>
      <c r="B3" s="262"/>
      <c r="C3" s="263" t="s">
        <v>298</v>
      </c>
      <c r="D3" s="264" t="s">
        <v>299</v>
      </c>
    </row>
    <row r="4" spans="1:4" s="267" customFormat="1" ht="15.75" customHeight="1">
      <c r="A4" s="265"/>
      <c r="B4" s="265"/>
      <c r="C4" s="265"/>
      <c r="D4" s="266" t="s">
        <v>251</v>
      </c>
    </row>
    <row r="5" spans="1:6" ht="36" customHeight="1">
      <c r="A5" s="268" t="s">
        <v>300</v>
      </c>
      <c r="B5" s="269" t="s">
        <v>301</v>
      </c>
      <c r="C5" s="388" t="s">
        <v>302</v>
      </c>
      <c r="D5" s="389" t="s">
        <v>303</v>
      </c>
      <c r="E5" s="389" t="s">
        <v>5</v>
      </c>
      <c r="F5" s="389" t="s">
        <v>6</v>
      </c>
    </row>
    <row r="6" spans="1:6" ht="13.5" customHeight="1">
      <c r="A6" s="387" t="s">
        <v>304</v>
      </c>
      <c r="B6" s="387"/>
      <c r="C6" s="388"/>
      <c r="D6" s="389"/>
      <c r="E6" s="389"/>
      <c r="F6" s="389"/>
    </row>
    <row r="7" spans="1:6" s="167" customFormat="1" ht="12.75" customHeight="1">
      <c r="A7" s="270">
        <v>1</v>
      </c>
      <c r="B7" s="271">
        <v>2</v>
      </c>
      <c r="C7" s="271">
        <v>3</v>
      </c>
      <c r="D7" s="272">
        <v>4</v>
      </c>
      <c r="E7" s="272">
        <v>5</v>
      </c>
      <c r="F7" s="272">
        <v>6</v>
      </c>
    </row>
    <row r="8" spans="1:6" s="167" customFormat="1" ht="15.75" customHeight="1">
      <c r="A8" s="273"/>
      <c r="B8" s="274"/>
      <c r="C8" s="274" t="s">
        <v>156</v>
      </c>
      <c r="D8" s="275"/>
      <c r="E8" s="275"/>
      <c r="F8" s="275"/>
    </row>
    <row r="9" spans="1:6" s="280" customFormat="1" ht="12" customHeight="1">
      <c r="A9" s="276">
        <v>1</v>
      </c>
      <c r="B9" s="277"/>
      <c r="C9" s="278" t="s">
        <v>305</v>
      </c>
      <c r="D9" s="279">
        <f>SUM(D10:D13)</f>
        <v>3555</v>
      </c>
      <c r="E9" s="279">
        <v>3555</v>
      </c>
      <c r="F9" s="279">
        <v>25069</v>
      </c>
    </row>
    <row r="10" spans="1:6" s="284" customFormat="1" ht="12" customHeight="1">
      <c r="A10" s="281"/>
      <c r="B10" s="282" t="s">
        <v>83</v>
      </c>
      <c r="C10" s="283" t="s">
        <v>306</v>
      </c>
      <c r="D10" s="108"/>
      <c r="E10" s="108"/>
      <c r="F10" s="108"/>
    </row>
    <row r="11" spans="1:6" s="284" customFormat="1" ht="12" customHeight="1">
      <c r="A11" s="281"/>
      <c r="B11" s="282" t="s">
        <v>85</v>
      </c>
      <c r="C11" s="283" t="s">
        <v>307</v>
      </c>
      <c r="D11" s="108">
        <v>3555</v>
      </c>
      <c r="E11" s="108">
        <v>3555</v>
      </c>
      <c r="F11" s="108">
        <v>25069</v>
      </c>
    </row>
    <row r="12" spans="1:6" s="284" customFormat="1" ht="12" customHeight="1">
      <c r="A12" s="281"/>
      <c r="B12" s="282" t="s">
        <v>87</v>
      </c>
      <c r="C12" s="283" t="s">
        <v>308</v>
      </c>
      <c r="D12" s="108"/>
      <c r="E12" s="108"/>
      <c r="F12" s="108"/>
    </row>
    <row r="13" spans="1:6" s="284" customFormat="1" ht="12" customHeight="1">
      <c r="A13" s="281"/>
      <c r="B13" s="282" t="s">
        <v>89</v>
      </c>
      <c r="C13" s="283" t="s">
        <v>309</v>
      </c>
      <c r="D13" s="108"/>
      <c r="E13" s="108"/>
      <c r="F13" s="108"/>
    </row>
    <row r="14" spans="1:6" s="280" customFormat="1" ht="12" customHeight="1">
      <c r="A14" s="276">
        <v>2</v>
      </c>
      <c r="B14" s="285"/>
      <c r="C14" s="278" t="s">
        <v>310</v>
      </c>
      <c r="D14" s="279">
        <f>SUM(D15:D16)</f>
        <v>205410</v>
      </c>
      <c r="E14" s="279">
        <f>E15+E16</f>
        <v>228652</v>
      </c>
      <c r="F14" s="279">
        <f>F15+F16</f>
        <v>228652</v>
      </c>
    </row>
    <row r="15" spans="1:6" s="284" customFormat="1" ht="12" customHeight="1">
      <c r="A15" s="281"/>
      <c r="B15" s="282" t="s">
        <v>108</v>
      </c>
      <c r="C15" s="21" t="s">
        <v>16</v>
      </c>
      <c r="D15" s="108">
        <v>205410</v>
      </c>
      <c r="E15" s="108">
        <f>205007+23447</f>
        <v>228454</v>
      </c>
      <c r="F15" s="108">
        <f>205007+23447</f>
        <v>228454</v>
      </c>
    </row>
    <row r="16" spans="1:6" s="284" customFormat="1" ht="12" customHeight="1">
      <c r="A16" s="281"/>
      <c r="B16" s="282" t="s">
        <v>110</v>
      </c>
      <c r="C16" s="283" t="s">
        <v>20</v>
      </c>
      <c r="D16" s="108"/>
      <c r="E16" s="108">
        <f>102+96</f>
        <v>198</v>
      </c>
      <c r="F16" s="108">
        <f>102+96</f>
        <v>198</v>
      </c>
    </row>
    <row r="17" spans="1:6" s="280" customFormat="1" ht="12" customHeight="1">
      <c r="A17" s="276">
        <v>3</v>
      </c>
      <c r="B17" s="285"/>
      <c r="C17" s="278" t="s">
        <v>311</v>
      </c>
      <c r="D17" s="279">
        <f>SUM(D18:D20)</f>
        <v>0</v>
      </c>
      <c r="E17" s="279"/>
      <c r="F17" s="279"/>
    </row>
    <row r="18" spans="1:6" s="284" customFormat="1" ht="12" customHeight="1">
      <c r="A18" s="281"/>
      <c r="B18" s="282" t="s">
        <v>13</v>
      </c>
      <c r="C18" s="283" t="s">
        <v>312</v>
      </c>
      <c r="D18" s="108"/>
      <c r="E18" s="108"/>
      <c r="F18" s="108"/>
    </row>
    <row r="19" spans="1:6" s="284" customFormat="1" ht="12" customHeight="1">
      <c r="A19" s="281"/>
      <c r="B19" s="282" t="s">
        <v>15</v>
      </c>
      <c r="C19" s="283" t="s">
        <v>203</v>
      </c>
      <c r="D19" s="108"/>
      <c r="E19" s="108"/>
      <c r="F19" s="108"/>
    </row>
    <row r="20" spans="1:6" s="284" customFormat="1" ht="12" customHeight="1">
      <c r="A20" s="281"/>
      <c r="B20" s="282" t="s">
        <v>17</v>
      </c>
      <c r="C20" s="283" t="s">
        <v>313</v>
      </c>
      <c r="D20" s="108"/>
      <c r="E20" s="108"/>
      <c r="F20" s="108"/>
    </row>
    <row r="21" spans="1:6" s="284" customFormat="1" ht="12" customHeight="1">
      <c r="A21" s="276">
        <v>4</v>
      </c>
      <c r="B21" s="285"/>
      <c r="C21" s="278" t="s">
        <v>314</v>
      </c>
      <c r="D21" s="279">
        <f>SUM(D22:D26)</f>
        <v>0</v>
      </c>
      <c r="E21" s="279">
        <v>20530</v>
      </c>
      <c r="F21" s="279">
        <v>21896</v>
      </c>
    </row>
    <row r="22" spans="1:6" s="284" customFormat="1" ht="12" customHeight="1">
      <c r="A22" s="286"/>
      <c r="B22" s="287" t="s">
        <v>23</v>
      </c>
      <c r="C22" s="288" t="s">
        <v>315</v>
      </c>
      <c r="D22" s="102"/>
      <c r="E22" s="102">
        <v>20530</v>
      </c>
      <c r="F22" s="102">
        <v>21896</v>
      </c>
    </row>
    <row r="23" spans="1:6" s="284" customFormat="1" ht="12" customHeight="1">
      <c r="A23" s="281"/>
      <c r="B23" s="282" t="s">
        <v>25</v>
      </c>
      <c r="C23" s="288" t="s">
        <v>316</v>
      </c>
      <c r="D23" s="108"/>
      <c r="E23" s="108"/>
      <c r="F23" s="108"/>
    </row>
    <row r="24" spans="1:6" s="284" customFormat="1" ht="12" customHeight="1">
      <c r="A24" s="281"/>
      <c r="B24" s="282" t="s">
        <v>27</v>
      </c>
      <c r="C24" s="283" t="s">
        <v>317</v>
      </c>
      <c r="D24" s="108"/>
      <c r="E24" s="108"/>
      <c r="F24" s="108"/>
    </row>
    <row r="25" spans="1:6" s="284" customFormat="1" ht="12" customHeight="1">
      <c r="A25" s="281"/>
      <c r="B25" s="282" t="s">
        <v>318</v>
      </c>
      <c r="C25" s="289" t="s">
        <v>167</v>
      </c>
      <c r="D25" s="108"/>
      <c r="E25" s="108"/>
      <c r="F25" s="108"/>
    </row>
    <row r="26" spans="1:6" s="284" customFormat="1" ht="12" customHeight="1">
      <c r="A26" s="290"/>
      <c r="B26" s="291" t="s">
        <v>319</v>
      </c>
      <c r="C26" s="292" t="s">
        <v>320</v>
      </c>
      <c r="D26" s="115"/>
      <c r="E26" s="115"/>
      <c r="F26" s="115"/>
    </row>
    <row r="27" spans="1:6" s="284" customFormat="1" ht="12" customHeight="1">
      <c r="A27" s="276">
        <v>5</v>
      </c>
      <c r="B27" s="293"/>
      <c r="C27" s="294" t="s">
        <v>321</v>
      </c>
      <c r="D27" s="295"/>
      <c r="E27" s="295"/>
      <c r="F27" s="295"/>
    </row>
    <row r="28" spans="1:6" s="280" customFormat="1" ht="15" customHeight="1">
      <c r="A28" s="276">
        <v>6</v>
      </c>
      <c r="B28" s="285"/>
      <c r="C28" s="296" t="s">
        <v>322</v>
      </c>
      <c r="D28" s="297">
        <f>+D9+D14+D17+D21+D27</f>
        <v>208965</v>
      </c>
      <c r="E28" s="297">
        <f>+E9+E14+E17+E21+E27</f>
        <v>252737</v>
      </c>
      <c r="F28" s="297">
        <f>+F9+F14+F17+F21+F27</f>
        <v>275617</v>
      </c>
    </row>
    <row r="29" spans="1:6" s="280" customFormat="1" ht="15" customHeight="1">
      <c r="A29" s="276">
        <v>7</v>
      </c>
      <c r="B29" s="285"/>
      <c r="C29" s="296" t="s">
        <v>323</v>
      </c>
      <c r="D29" s="279">
        <f>+D30+D31</f>
        <v>2577</v>
      </c>
      <c r="E29" s="279">
        <v>3988</v>
      </c>
      <c r="F29" s="279">
        <v>3988</v>
      </c>
    </row>
    <row r="30" spans="1:6" s="280" customFormat="1" ht="12" customHeight="1">
      <c r="A30" s="298"/>
      <c r="B30" s="299" t="s">
        <v>129</v>
      </c>
      <c r="C30" s="283" t="s">
        <v>56</v>
      </c>
      <c r="D30" s="300">
        <v>2577</v>
      </c>
      <c r="E30" s="300">
        <v>3988</v>
      </c>
      <c r="F30" s="300">
        <v>3988</v>
      </c>
    </row>
    <row r="31" spans="1:6" s="280" customFormat="1" ht="12" customHeight="1">
      <c r="A31" s="301"/>
      <c r="B31" s="302" t="s">
        <v>137</v>
      </c>
      <c r="C31" s="303" t="s">
        <v>58</v>
      </c>
      <c r="D31" s="304"/>
      <c r="E31" s="304"/>
      <c r="F31" s="304"/>
    </row>
    <row r="32" spans="1:6" s="284" customFormat="1" ht="15" customHeight="1">
      <c r="A32" s="305"/>
      <c r="B32" s="306"/>
      <c r="C32" s="307" t="s">
        <v>324</v>
      </c>
      <c r="D32" s="308">
        <f>+D28+D29</f>
        <v>211542</v>
      </c>
      <c r="E32" s="308">
        <f>+E28+E29</f>
        <v>256725</v>
      </c>
      <c r="F32" s="308">
        <f>+F28+F29</f>
        <v>279605</v>
      </c>
    </row>
    <row r="33" spans="1:6" s="167" customFormat="1" ht="16.5" customHeight="1">
      <c r="A33" s="309"/>
      <c r="B33" s="310"/>
      <c r="C33" s="311" t="s">
        <v>157</v>
      </c>
      <c r="D33" s="312"/>
      <c r="E33" s="312"/>
      <c r="F33" s="312"/>
    </row>
    <row r="34" spans="1:6" s="313" customFormat="1" ht="12" customHeight="1">
      <c r="A34" s="276">
        <v>1</v>
      </c>
      <c r="B34" s="277"/>
      <c r="C34" s="278" t="s">
        <v>325</v>
      </c>
      <c r="D34" s="279">
        <f>SUM(D35:D39)</f>
        <v>180752</v>
      </c>
      <c r="E34" s="279">
        <f>E37+E39</f>
        <v>225503</v>
      </c>
      <c r="F34" s="279">
        <f>F37+F39</f>
        <v>229703</v>
      </c>
    </row>
    <row r="35" spans="1:6" ht="12" customHeight="1">
      <c r="A35" s="281"/>
      <c r="B35" s="282" t="s">
        <v>83</v>
      </c>
      <c r="C35" s="53" t="s">
        <v>84</v>
      </c>
      <c r="D35" s="108"/>
      <c r="E35" s="108"/>
      <c r="F35" s="108"/>
    </row>
    <row r="36" spans="1:6" ht="12" customHeight="1">
      <c r="A36" s="281"/>
      <c r="B36" s="282" t="s">
        <v>85</v>
      </c>
      <c r="C36" s="21" t="s">
        <v>326</v>
      </c>
      <c r="D36" s="108"/>
      <c r="E36" s="108"/>
      <c r="F36" s="108"/>
    </row>
    <row r="37" spans="1:6" ht="12" customHeight="1">
      <c r="A37" s="281"/>
      <c r="B37" s="282" t="s">
        <v>87</v>
      </c>
      <c r="C37" s="21" t="s">
        <v>166</v>
      </c>
      <c r="D37" s="108">
        <v>330</v>
      </c>
      <c r="E37" s="108">
        <f>330+1114</f>
        <v>1444</v>
      </c>
      <c r="F37" s="108">
        <v>1447</v>
      </c>
    </row>
    <row r="38" spans="1:6" ht="12" customHeight="1">
      <c r="A38" s="281"/>
      <c r="B38" s="282" t="s">
        <v>89</v>
      </c>
      <c r="C38" s="21" t="s">
        <v>327</v>
      </c>
      <c r="D38" s="108"/>
      <c r="E38" s="108"/>
      <c r="F38" s="108"/>
    </row>
    <row r="39" spans="1:6" ht="12" customHeight="1">
      <c r="A39" s="290"/>
      <c r="B39" s="291" t="s">
        <v>328</v>
      </c>
      <c r="C39" s="24" t="s">
        <v>90</v>
      </c>
      <c r="D39" s="115">
        <v>180422</v>
      </c>
      <c r="E39" s="115">
        <f>200612+23447</f>
        <v>224059</v>
      </c>
      <c r="F39" s="115">
        <f>210826+17430</f>
        <v>228256</v>
      </c>
    </row>
    <row r="40" spans="1:6" s="313" customFormat="1" ht="12" customHeight="1">
      <c r="A40" s="276">
        <v>2</v>
      </c>
      <c r="B40" s="293"/>
      <c r="C40" s="278" t="s">
        <v>329</v>
      </c>
      <c r="D40" s="279">
        <f>SUM(D41:D44)</f>
        <v>0</v>
      </c>
      <c r="E40" s="279"/>
      <c r="F40" s="279"/>
    </row>
    <row r="41" spans="1:6" ht="12" customHeight="1">
      <c r="A41" s="286"/>
      <c r="B41" s="287" t="s">
        <v>108</v>
      </c>
      <c r="C41" s="21" t="s">
        <v>111</v>
      </c>
      <c r="D41" s="102"/>
      <c r="E41" s="102"/>
      <c r="F41" s="102"/>
    </row>
    <row r="42" spans="1:6" ht="12" customHeight="1">
      <c r="A42" s="281"/>
      <c r="B42" s="282" t="s">
        <v>110</v>
      </c>
      <c r="C42" s="18" t="s">
        <v>202</v>
      </c>
      <c r="D42" s="108"/>
      <c r="E42" s="108"/>
      <c r="F42" s="108"/>
    </row>
    <row r="43" spans="1:6" ht="12" customHeight="1">
      <c r="A43" s="281"/>
      <c r="B43" s="282" t="s">
        <v>112</v>
      </c>
      <c r="C43" s="24" t="s">
        <v>330</v>
      </c>
      <c r="D43" s="108"/>
      <c r="E43" s="108"/>
      <c r="F43" s="108"/>
    </row>
    <row r="44" spans="1:6" ht="12" customHeight="1">
      <c r="A44" s="290"/>
      <c r="B44" s="291" t="s">
        <v>114</v>
      </c>
      <c r="C44" s="24" t="s">
        <v>331</v>
      </c>
      <c r="D44" s="115"/>
      <c r="E44" s="115"/>
      <c r="F44" s="115"/>
    </row>
    <row r="45" spans="1:6" s="316" customFormat="1" ht="12" customHeight="1">
      <c r="A45" s="270">
        <v>3</v>
      </c>
      <c r="B45" s="314"/>
      <c r="C45" s="13" t="s">
        <v>168</v>
      </c>
      <c r="D45" s="315">
        <v>500</v>
      </c>
      <c r="E45" s="315">
        <f>500+96</f>
        <v>596</v>
      </c>
      <c r="F45" s="315">
        <v>0</v>
      </c>
    </row>
    <row r="46" spans="1:6" s="313" customFormat="1" ht="12" customHeight="1">
      <c r="A46" s="276">
        <v>4</v>
      </c>
      <c r="B46" s="293"/>
      <c r="C46" s="278" t="s">
        <v>332</v>
      </c>
      <c r="D46" s="317"/>
      <c r="E46" s="317"/>
      <c r="F46" s="317"/>
    </row>
    <row r="47" spans="1:6" s="313" customFormat="1" ht="12" customHeight="1">
      <c r="A47" s="276">
        <v>5</v>
      </c>
      <c r="B47" s="293"/>
      <c r="C47" s="278" t="s">
        <v>333</v>
      </c>
      <c r="D47" s="317">
        <v>30290</v>
      </c>
      <c r="E47" s="317">
        <f>30290-63+1411+102-1114</f>
        <v>30626</v>
      </c>
      <c r="F47" s="317">
        <v>26236</v>
      </c>
    </row>
    <row r="48" spans="1:6" ht="12" customHeight="1">
      <c r="A48" s="276">
        <v>6</v>
      </c>
      <c r="B48" s="293"/>
      <c r="C48" s="278" t="s">
        <v>334</v>
      </c>
      <c r="D48" s="279">
        <f>+D34+D40+D46+D47+D45</f>
        <v>211542</v>
      </c>
      <c r="E48" s="279">
        <f>+E34+E40+E46+E47+E45</f>
        <v>256725</v>
      </c>
      <c r="F48" s="279">
        <f>+F34+F40+F46+F47+F45</f>
        <v>255939</v>
      </c>
    </row>
    <row r="49" spans="1:6" ht="12.75">
      <c r="A49" s="168"/>
      <c r="B49" s="169"/>
      <c r="C49" s="169"/>
      <c r="D49" s="169"/>
      <c r="E49" s="169"/>
      <c r="F49" s="169"/>
    </row>
    <row r="50" spans="1:6" ht="12.75">
      <c r="A50" s="318" t="s">
        <v>335</v>
      </c>
      <c r="B50" s="319"/>
      <c r="C50" s="320"/>
      <c r="D50" s="321">
        <v>0</v>
      </c>
      <c r="E50" s="321">
        <v>0</v>
      </c>
      <c r="F50" s="321">
        <v>0</v>
      </c>
    </row>
    <row r="51" spans="1:6" ht="12.75" customHeight="1">
      <c r="A51" s="318" t="s">
        <v>336</v>
      </c>
      <c r="B51" s="319"/>
      <c r="C51" s="320"/>
      <c r="D51" s="321">
        <v>0</v>
      </c>
      <c r="E51" s="321">
        <v>0</v>
      </c>
      <c r="F51" s="321">
        <v>0</v>
      </c>
    </row>
  </sheetData>
  <sheetProtection selectLockedCells="1" selectUnlockedCells="1"/>
  <mergeCells count="5">
    <mergeCell ref="F5:F6"/>
    <mergeCell ref="A6:B6"/>
    <mergeCell ref="C5:C6"/>
    <mergeCell ref="D5:D6"/>
    <mergeCell ref="E5:E6"/>
  </mergeCells>
  <printOptions horizontalCentered="1"/>
  <pageMargins left="0.45" right="0.27" top="0.9840277777777777" bottom="0.9840277777777777" header="0.5118055555555555" footer="0.5118055555555555"/>
  <pageSetup horizontalDpi="300" verticalDpi="3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C1">
      <selection activeCell="N30" sqref="N30"/>
    </sheetView>
  </sheetViews>
  <sheetFormatPr defaultColWidth="9.00390625" defaultRowHeight="12.75"/>
  <cols>
    <col min="1" max="1" width="11.625" style="163" customWidth="1"/>
    <col min="2" max="2" width="12.875" style="164" customWidth="1"/>
    <col min="3" max="3" width="54.875" style="164" customWidth="1"/>
    <col min="4" max="4" width="18.625" style="164" customWidth="1"/>
    <col min="5" max="5" width="15.375" style="164" customWidth="1"/>
    <col min="6" max="6" width="13.50390625" style="164" customWidth="1"/>
    <col min="7" max="16384" width="9.375" style="164" customWidth="1"/>
  </cols>
  <sheetData>
    <row r="1" spans="1:4" s="255" customFormat="1" ht="21" customHeight="1">
      <c r="A1" s="252"/>
      <c r="B1" s="253"/>
      <c r="C1" s="253"/>
      <c r="D1" s="254" t="s">
        <v>337</v>
      </c>
    </row>
    <row r="2" spans="1:4" s="260" customFormat="1" ht="15.75">
      <c r="A2" s="256"/>
      <c r="B2" s="257"/>
      <c r="C2" s="322" t="s">
        <v>338</v>
      </c>
      <c r="D2" s="323" t="s">
        <v>339</v>
      </c>
    </row>
    <row r="3" spans="1:4" s="260" customFormat="1" ht="15.75">
      <c r="A3" s="261"/>
      <c r="B3" s="262"/>
      <c r="C3" s="263" t="s">
        <v>298</v>
      </c>
      <c r="D3" s="264" t="s">
        <v>299</v>
      </c>
    </row>
    <row r="4" spans="1:4" s="267" customFormat="1" ht="15.75" customHeight="1">
      <c r="A4" s="265"/>
      <c r="B4" s="265"/>
      <c r="C4" s="265"/>
      <c r="D4" s="266" t="s">
        <v>251</v>
      </c>
    </row>
    <row r="5" spans="1:6" ht="36" customHeight="1">
      <c r="A5" s="268" t="s">
        <v>300</v>
      </c>
      <c r="B5" s="269" t="s">
        <v>301</v>
      </c>
      <c r="C5" s="388" t="s">
        <v>302</v>
      </c>
      <c r="D5" s="389" t="s">
        <v>303</v>
      </c>
      <c r="E5" s="389" t="s">
        <v>5</v>
      </c>
      <c r="F5" s="389" t="s">
        <v>6</v>
      </c>
    </row>
    <row r="6" spans="1:6" ht="13.5" customHeight="1">
      <c r="A6" s="387" t="s">
        <v>304</v>
      </c>
      <c r="B6" s="387"/>
      <c r="C6" s="388"/>
      <c r="D6" s="389"/>
      <c r="E6" s="389"/>
      <c r="F6" s="389"/>
    </row>
    <row r="7" spans="1:6" s="167" customFormat="1" ht="12.75" customHeight="1">
      <c r="A7" s="270">
        <v>1</v>
      </c>
      <c r="B7" s="271">
        <v>2</v>
      </c>
      <c r="C7" s="271">
        <v>3</v>
      </c>
      <c r="D7" s="272">
        <v>4</v>
      </c>
      <c r="E7" s="272">
        <v>5</v>
      </c>
      <c r="F7" s="272">
        <v>6</v>
      </c>
    </row>
    <row r="8" spans="1:6" s="167" customFormat="1" ht="15.75" customHeight="1">
      <c r="A8" s="273"/>
      <c r="B8" s="274"/>
      <c r="C8" s="274" t="s">
        <v>156</v>
      </c>
      <c r="D8" s="275"/>
      <c r="E8" s="275"/>
      <c r="F8" s="275"/>
    </row>
    <row r="9" spans="1:6" s="280" customFormat="1" ht="12" customHeight="1">
      <c r="A9" s="276">
        <v>1</v>
      </c>
      <c r="B9" s="277"/>
      <c r="C9" s="278" t="s">
        <v>305</v>
      </c>
      <c r="D9" s="279">
        <f>SUM(D10:D13)</f>
        <v>300</v>
      </c>
      <c r="E9" s="279">
        <v>300</v>
      </c>
      <c r="F9" s="279">
        <v>0</v>
      </c>
    </row>
    <row r="10" spans="1:6" s="284" customFormat="1" ht="12" customHeight="1">
      <c r="A10" s="281"/>
      <c r="B10" s="282" t="s">
        <v>83</v>
      </c>
      <c r="C10" s="283" t="s">
        <v>306</v>
      </c>
      <c r="D10" s="108"/>
      <c r="E10" s="108"/>
      <c r="F10" s="108"/>
    </row>
    <row r="11" spans="1:6" s="284" customFormat="1" ht="12" customHeight="1">
      <c r="A11" s="281"/>
      <c r="B11" s="282" t="s">
        <v>85</v>
      </c>
      <c r="C11" s="283" t="s">
        <v>307</v>
      </c>
      <c r="D11" s="108">
        <v>300</v>
      </c>
      <c r="E11" s="108">
        <v>300</v>
      </c>
      <c r="F11" s="108">
        <v>0</v>
      </c>
    </row>
    <row r="12" spans="1:6" s="284" customFormat="1" ht="12" customHeight="1">
      <c r="A12" s="281"/>
      <c r="B12" s="282" t="s">
        <v>87</v>
      </c>
      <c r="C12" s="283" t="s">
        <v>308</v>
      </c>
      <c r="D12" s="108"/>
      <c r="E12" s="108"/>
      <c r="F12" s="108"/>
    </row>
    <row r="13" spans="1:6" s="284" customFormat="1" ht="12" customHeight="1">
      <c r="A13" s="281"/>
      <c r="B13" s="282" t="s">
        <v>89</v>
      </c>
      <c r="C13" s="283" t="s">
        <v>309</v>
      </c>
      <c r="D13" s="108"/>
      <c r="E13" s="108"/>
      <c r="F13" s="108"/>
    </row>
    <row r="14" spans="1:6" s="280" customFormat="1" ht="12" customHeight="1">
      <c r="A14" s="276">
        <v>2</v>
      </c>
      <c r="B14" s="285"/>
      <c r="C14" s="278" t="s">
        <v>310</v>
      </c>
      <c r="D14" s="279">
        <f>SUM(D15:D16)</f>
        <v>30290</v>
      </c>
      <c r="E14" s="279">
        <f>E15</f>
        <v>30626</v>
      </c>
      <c r="F14" s="279">
        <f>F15</f>
        <v>26236</v>
      </c>
    </row>
    <row r="15" spans="1:6" s="284" customFormat="1" ht="12" customHeight="1">
      <c r="A15" s="281"/>
      <c r="B15" s="282" t="s">
        <v>108</v>
      </c>
      <c r="C15" s="283" t="s">
        <v>340</v>
      </c>
      <c r="D15" s="108">
        <v>30290</v>
      </c>
      <c r="E15" s="108">
        <f>31638+102-1114</f>
        <v>30626</v>
      </c>
      <c r="F15" s="108">
        <v>26236</v>
      </c>
    </row>
    <row r="16" spans="1:6" s="284" customFormat="1" ht="12" customHeight="1">
      <c r="A16" s="281"/>
      <c r="B16" s="282" t="s">
        <v>110</v>
      </c>
      <c r="C16" s="283" t="s">
        <v>20</v>
      </c>
      <c r="D16" s="108"/>
      <c r="E16" s="108"/>
      <c r="F16" s="108"/>
    </row>
    <row r="17" spans="1:6" s="280" customFormat="1" ht="12" customHeight="1">
      <c r="A17" s="276">
        <v>3</v>
      </c>
      <c r="B17" s="285"/>
      <c r="C17" s="278" t="s">
        <v>311</v>
      </c>
      <c r="D17" s="279">
        <f>SUM(D18:D20)</f>
        <v>0</v>
      </c>
      <c r="E17" s="279"/>
      <c r="F17" s="279"/>
    </row>
    <row r="18" spans="1:6" s="284" customFormat="1" ht="12" customHeight="1">
      <c r="A18" s="281"/>
      <c r="B18" s="282" t="s">
        <v>13</v>
      </c>
      <c r="C18" s="283" t="s">
        <v>312</v>
      </c>
      <c r="D18" s="108"/>
      <c r="E18" s="108"/>
      <c r="F18" s="108"/>
    </row>
    <row r="19" spans="1:6" s="284" customFormat="1" ht="12" customHeight="1">
      <c r="A19" s="281"/>
      <c r="B19" s="282" t="s">
        <v>15</v>
      </c>
      <c r="C19" s="283" t="s">
        <v>203</v>
      </c>
      <c r="D19" s="108"/>
      <c r="E19" s="108"/>
      <c r="F19" s="108"/>
    </row>
    <row r="20" spans="1:6" s="284" customFormat="1" ht="12" customHeight="1">
      <c r="A20" s="281"/>
      <c r="B20" s="282" t="s">
        <v>17</v>
      </c>
      <c r="C20" s="283" t="s">
        <v>313</v>
      </c>
      <c r="D20" s="108"/>
      <c r="E20" s="108"/>
      <c r="F20" s="108"/>
    </row>
    <row r="21" spans="1:6" s="284" customFormat="1" ht="12" customHeight="1">
      <c r="A21" s="276">
        <v>4</v>
      </c>
      <c r="B21" s="285"/>
      <c r="C21" s="278" t="s">
        <v>314</v>
      </c>
      <c r="D21" s="279">
        <f>SUM(D22:D26)</f>
        <v>1000</v>
      </c>
      <c r="E21" s="279">
        <v>1000</v>
      </c>
      <c r="F21" s="279">
        <v>2495</v>
      </c>
    </row>
    <row r="22" spans="1:6" s="284" customFormat="1" ht="12" customHeight="1">
      <c r="A22" s="286"/>
      <c r="B22" s="287" t="s">
        <v>23</v>
      </c>
      <c r="C22" s="288" t="s">
        <v>315</v>
      </c>
      <c r="D22" s="102">
        <v>1000</v>
      </c>
      <c r="E22" s="102">
        <v>1000</v>
      </c>
      <c r="F22" s="102">
        <v>2495</v>
      </c>
    </row>
    <row r="23" spans="1:6" s="284" customFormat="1" ht="12" customHeight="1">
      <c r="A23" s="281"/>
      <c r="B23" s="282" t="s">
        <v>25</v>
      </c>
      <c r="C23" s="288" t="s">
        <v>316</v>
      </c>
      <c r="D23" s="108"/>
      <c r="E23" s="108"/>
      <c r="F23" s="108"/>
    </row>
    <row r="24" spans="1:6" s="284" customFormat="1" ht="12" customHeight="1">
      <c r="A24" s="281"/>
      <c r="B24" s="282" t="s">
        <v>27</v>
      </c>
      <c r="C24" s="283" t="s">
        <v>317</v>
      </c>
      <c r="D24" s="108"/>
      <c r="E24" s="108"/>
      <c r="F24" s="108"/>
    </row>
    <row r="25" spans="1:6" s="284" customFormat="1" ht="12" customHeight="1">
      <c r="A25" s="281"/>
      <c r="B25" s="282" t="s">
        <v>318</v>
      </c>
      <c r="C25" s="289" t="s">
        <v>167</v>
      </c>
      <c r="D25" s="108"/>
      <c r="E25" s="108"/>
      <c r="F25" s="108"/>
    </row>
    <row r="26" spans="1:6" s="284" customFormat="1" ht="12" customHeight="1">
      <c r="A26" s="290"/>
      <c r="B26" s="291" t="s">
        <v>319</v>
      </c>
      <c r="C26" s="292" t="s">
        <v>320</v>
      </c>
      <c r="D26" s="115"/>
      <c r="E26" s="115"/>
      <c r="F26" s="115"/>
    </row>
    <row r="27" spans="1:6" s="284" customFormat="1" ht="12" customHeight="1">
      <c r="A27" s="276">
        <v>5</v>
      </c>
      <c r="B27" s="293"/>
      <c r="C27" s="294" t="s">
        <v>321</v>
      </c>
      <c r="D27" s="295"/>
      <c r="E27" s="295"/>
      <c r="F27" s="295"/>
    </row>
    <row r="28" spans="1:6" s="280" customFormat="1" ht="15" customHeight="1">
      <c r="A28" s="276">
        <v>6</v>
      </c>
      <c r="B28" s="285"/>
      <c r="C28" s="296" t="s">
        <v>322</v>
      </c>
      <c r="D28" s="297">
        <f>+D9+D14+D17+D21+D27</f>
        <v>31590</v>
      </c>
      <c r="E28" s="297">
        <f>+E9+E14+E17+E21+E27</f>
        <v>31926</v>
      </c>
      <c r="F28" s="297">
        <f>+F9+F14+F17+F21+F27</f>
        <v>28731</v>
      </c>
    </row>
    <row r="29" spans="1:6" s="280" customFormat="1" ht="15" customHeight="1">
      <c r="A29" s="276">
        <v>7</v>
      </c>
      <c r="B29" s="285"/>
      <c r="C29" s="296" t="s">
        <v>323</v>
      </c>
      <c r="D29" s="279">
        <f>+D30+D31</f>
        <v>0</v>
      </c>
      <c r="E29" s="279"/>
      <c r="F29" s="279"/>
    </row>
    <row r="30" spans="1:6" s="280" customFormat="1" ht="12" customHeight="1">
      <c r="A30" s="298"/>
      <c r="B30" s="299" t="s">
        <v>129</v>
      </c>
      <c r="C30" s="283" t="s">
        <v>56</v>
      </c>
      <c r="D30" s="300"/>
      <c r="E30" s="300"/>
      <c r="F30" s="300"/>
    </row>
    <row r="31" spans="1:6" s="280" customFormat="1" ht="12" customHeight="1">
      <c r="A31" s="301"/>
      <c r="B31" s="302" t="s">
        <v>137</v>
      </c>
      <c r="C31" s="303" t="s">
        <v>58</v>
      </c>
      <c r="D31" s="304"/>
      <c r="E31" s="304"/>
      <c r="F31" s="304"/>
    </row>
    <row r="32" spans="1:6" s="284" customFormat="1" ht="15" customHeight="1">
      <c r="A32" s="305"/>
      <c r="B32" s="306"/>
      <c r="C32" s="307" t="s">
        <v>324</v>
      </c>
      <c r="D32" s="308">
        <f>+D28+D29</f>
        <v>31590</v>
      </c>
      <c r="E32" s="308">
        <f>+E28+E29</f>
        <v>31926</v>
      </c>
      <c r="F32" s="308">
        <f>+F28+F29</f>
        <v>28731</v>
      </c>
    </row>
    <row r="33" spans="1:6" s="167" customFormat="1" ht="16.5" customHeight="1">
      <c r="A33" s="309"/>
      <c r="B33" s="310"/>
      <c r="C33" s="311" t="s">
        <v>157</v>
      </c>
      <c r="D33" s="312"/>
      <c r="E33" s="312"/>
      <c r="F33" s="312"/>
    </row>
    <row r="34" spans="1:6" s="313" customFormat="1" ht="12" customHeight="1">
      <c r="A34" s="276">
        <v>1</v>
      </c>
      <c r="B34" s="277"/>
      <c r="C34" s="278" t="s">
        <v>325</v>
      </c>
      <c r="D34" s="279">
        <f>SUM(D35:D39)</f>
        <v>31590</v>
      </c>
      <c r="E34" s="279">
        <f>E35+E36+E37</f>
        <v>31926</v>
      </c>
      <c r="F34" s="279">
        <f>F35+F36+F37</f>
        <v>28731</v>
      </c>
    </row>
    <row r="35" spans="1:6" ht="12" customHeight="1">
      <c r="A35" s="281"/>
      <c r="B35" s="282" t="s">
        <v>83</v>
      </c>
      <c r="C35" s="53" t="s">
        <v>84</v>
      </c>
      <c r="D35" s="108">
        <v>18108</v>
      </c>
      <c r="E35" s="108">
        <f>19400+102</f>
        <v>19502</v>
      </c>
      <c r="F35" s="108">
        <v>17412</v>
      </c>
    </row>
    <row r="36" spans="1:6" ht="12" customHeight="1">
      <c r="A36" s="281"/>
      <c r="B36" s="282" t="s">
        <v>85</v>
      </c>
      <c r="C36" s="21" t="s">
        <v>326</v>
      </c>
      <c r="D36" s="108">
        <v>4900</v>
      </c>
      <c r="E36" s="108">
        <v>5019</v>
      </c>
      <c r="F36" s="108">
        <v>4701</v>
      </c>
    </row>
    <row r="37" spans="1:6" ht="12" customHeight="1">
      <c r="A37" s="281"/>
      <c r="B37" s="282" t="s">
        <v>87</v>
      </c>
      <c r="C37" s="21" t="s">
        <v>166</v>
      </c>
      <c r="D37" s="108">
        <v>8582</v>
      </c>
      <c r="E37" s="108">
        <f>8519-1114</f>
        <v>7405</v>
      </c>
      <c r="F37" s="108">
        <v>6618</v>
      </c>
    </row>
    <row r="38" spans="1:6" ht="12" customHeight="1">
      <c r="A38" s="281"/>
      <c r="B38" s="282" t="s">
        <v>89</v>
      </c>
      <c r="C38" s="21" t="s">
        <v>327</v>
      </c>
      <c r="D38" s="108"/>
      <c r="E38" s="108"/>
      <c r="F38" s="108"/>
    </row>
    <row r="39" spans="1:6" ht="12" customHeight="1">
      <c r="A39" s="290"/>
      <c r="B39" s="291" t="s">
        <v>328</v>
      </c>
      <c r="C39" s="24" t="s">
        <v>90</v>
      </c>
      <c r="D39" s="115"/>
      <c r="E39" s="115"/>
      <c r="F39" s="115"/>
    </row>
    <row r="40" spans="1:6" s="313" customFormat="1" ht="12" customHeight="1">
      <c r="A40" s="276">
        <v>2</v>
      </c>
      <c r="B40" s="293"/>
      <c r="C40" s="278" t="s">
        <v>329</v>
      </c>
      <c r="D40" s="279">
        <f>SUM(D41:D44)</f>
        <v>0</v>
      </c>
      <c r="E40" s="279"/>
      <c r="F40" s="279"/>
    </row>
    <row r="41" spans="1:6" ht="12" customHeight="1">
      <c r="A41" s="286"/>
      <c r="B41" s="287" t="s">
        <v>108</v>
      </c>
      <c r="C41" s="21" t="s">
        <v>111</v>
      </c>
      <c r="D41" s="102"/>
      <c r="E41" s="102"/>
      <c r="F41" s="102"/>
    </row>
    <row r="42" spans="1:6" ht="12" customHeight="1">
      <c r="A42" s="281"/>
      <c r="B42" s="282" t="s">
        <v>110</v>
      </c>
      <c r="C42" s="18" t="s">
        <v>202</v>
      </c>
      <c r="D42" s="108"/>
      <c r="E42" s="108"/>
      <c r="F42" s="108"/>
    </row>
    <row r="43" spans="1:6" ht="12" customHeight="1">
      <c r="A43" s="281"/>
      <c r="B43" s="282" t="s">
        <v>112</v>
      </c>
      <c r="C43" s="24" t="s">
        <v>330</v>
      </c>
      <c r="D43" s="108"/>
      <c r="E43" s="108"/>
      <c r="F43" s="108"/>
    </row>
    <row r="44" spans="1:6" ht="12" customHeight="1">
      <c r="A44" s="290"/>
      <c r="B44" s="291" t="s">
        <v>114</v>
      </c>
      <c r="C44" s="24" t="s">
        <v>331</v>
      </c>
      <c r="D44" s="115"/>
      <c r="E44" s="115"/>
      <c r="F44" s="115"/>
    </row>
    <row r="45" spans="1:6" s="313" customFormat="1" ht="12" customHeight="1">
      <c r="A45" s="276">
        <v>3</v>
      </c>
      <c r="B45" s="293"/>
      <c r="C45" s="278" t="s">
        <v>332</v>
      </c>
      <c r="D45" s="317"/>
      <c r="E45" s="317"/>
      <c r="F45" s="317"/>
    </row>
    <row r="46" spans="1:6" ht="12" customHeight="1">
      <c r="A46" s="276">
        <v>4</v>
      </c>
      <c r="B46" s="293"/>
      <c r="C46" s="278" t="s">
        <v>334</v>
      </c>
      <c r="D46" s="279">
        <f>+D34+D40+D45</f>
        <v>31590</v>
      </c>
      <c r="E46" s="279">
        <f>+E34+E40+E45</f>
        <v>31926</v>
      </c>
      <c r="F46" s="279">
        <f>+F34+F40+F45</f>
        <v>28731</v>
      </c>
    </row>
    <row r="47" spans="1:6" ht="12.75">
      <c r="A47" s="168"/>
      <c r="B47" s="169"/>
      <c r="C47" s="169"/>
      <c r="D47" s="169"/>
      <c r="E47" s="169"/>
      <c r="F47" s="169"/>
    </row>
    <row r="48" spans="1:6" ht="12.75">
      <c r="A48" s="318" t="s">
        <v>335</v>
      </c>
      <c r="B48" s="319"/>
      <c r="C48" s="320"/>
      <c r="D48" s="321">
        <v>5</v>
      </c>
      <c r="E48" s="321">
        <v>5</v>
      </c>
      <c r="F48" s="321">
        <v>5</v>
      </c>
    </row>
    <row r="49" spans="1:6" ht="12.75" customHeight="1">
      <c r="A49" s="318" t="s">
        <v>336</v>
      </c>
      <c r="B49" s="319"/>
      <c r="C49" s="320"/>
      <c r="D49" s="321">
        <v>0</v>
      </c>
      <c r="E49" s="321">
        <v>0</v>
      </c>
      <c r="F49" s="321">
        <v>0</v>
      </c>
    </row>
  </sheetData>
  <sheetProtection selectLockedCells="1" selectUnlockedCells="1"/>
  <mergeCells count="5">
    <mergeCell ref="F5:F6"/>
    <mergeCell ref="A6:B6"/>
    <mergeCell ref="C5:C6"/>
    <mergeCell ref="D5:D6"/>
    <mergeCell ref="E5:E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="85" zoomScaleNormal="85" zoomScaleSheetLayoutView="100" workbookViewId="0" topLeftCell="A1">
      <selection activeCell="L17" sqref="L17"/>
    </sheetView>
  </sheetViews>
  <sheetFormatPr defaultColWidth="9.00390625" defaultRowHeight="12.75"/>
  <cols>
    <col min="1" max="1" width="6.875" style="83" customWidth="1"/>
    <col min="2" max="2" width="49.625" style="84" customWidth="1"/>
    <col min="3" max="5" width="13.00390625" style="83" customWidth="1"/>
    <col min="6" max="6" width="44.50390625" style="83" customWidth="1"/>
    <col min="7" max="9" width="13.00390625" style="83" customWidth="1"/>
    <col min="10" max="16384" width="9.375" style="83" customWidth="1"/>
  </cols>
  <sheetData>
    <row r="1" spans="2:10" ht="39.75" customHeight="1">
      <c r="B1" s="329" t="s">
        <v>153</v>
      </c>
      <c r="C1" s="329"/>
      <c r="D1" s="329"/>
      <c r="E1" s="329"/>
      <c r="F1" s="329"/>
      <c r="G1" s="329"/>
      <c r="H1" s="329"/>
      <c r="I1" s="85"/>
      <c r="J1" s="362" t="s">
        <v>154</v>
      </c>
    </row>
    <row r="2" spans="7:10" ht="13.5">
      <c r="G2" s="86" t="s">
        <v>155</v>
      </c>
      <c r="H2" s="86"/>
      <c r="I2" s="86"/>
      <c r="J2" s="362"/>
    </row>
    <row r="3" spans="1:10" ht="18" customHeight="1">
      <c r="A3" s="363" t="s">
        <v>2</v>
      </c>
      <c r="B3" s="364" t="s">
        <v>156</v>
      </c>
      <c r="C3" s="364"/>
      <c r="D3" s="364"/>
      <c r="E3" s="88"/>
      <c r="F3" s="363" t="s">
        <v>157</v>
      </c>
      <c r="G3" s="363"/>
      <c r="H3" s="363"/>
      <c r="I3" s="87"/>
      <c r="J3" s="362"/>
    </row>
    <row r="4" spans="1:10" s="91" customFormat="1" ht="35.25" customHeight="1">
      <c r="A4" s="363"/>
      <c r="B4" s="88" t="s">
        <v>158</v>
      </c>
      <c r="C4" s="89" t="s">
        <v>159</v>
      </c>
      <c r="D4" s="7" t="s">
        <v>5</v>
      </c>
      <c r="E4" s="7" t="s">
        <v>160</v>
      </c>
      <c r="F4" s="88" t="s">
        <v>158</v>
      </c>
      <c r="G4" s="90" t="s">
        <v>159</v>
      </c>
      <c r="H4" s="7" t="s">
        <v>5</v>
      </c>
      <c r="I4" s="7" t="s">
        <v>160</v>
      </c>
      <c r="J4" s="362"/>
    </row>
    <row r="5" spans="1:10" s="97" customFormat="1" ht="12" customHeight="1">
      <c r="A5" s="92">
        <v>1</v>
      </c>
      <c r="B5" s="93">
        <v>2</v>
      </c>
      <c r="C5" s="94">
        <v>3</v>
      </c>
      <c r="D5" s="95">
        <v>4</v>
      </c>
      <c r="E5" s="95"/>
      <c r="F5" s="93">
        <v>5</v>
      </c>
      <c r="G5" s="96">
        <v>6</v>
      </c>
      <c r="H5" s="96">
        <v>7</v>
      </c>
      <c r="I5" s="96"/>
      <c r="J5" s="362"/>
    </row>
    <row r="6" spans="1:10" ht="12.75" customHeight="1">
      <c r="A6" s="98" t="s">
        <v>7</v>
      </c>
      <c r="B6" s="99" t="s">
        <v>161</v>
      </c>
      <c r="C6" s="100">
        <v>3855</v>
      </c>
      <c r="D6" s="101">
        <v>3855</v>
      </c>
      <c r="E6" s="101">
        <v>25098</v>
      </c>
      <c r="F6" s="99" t="s">
        <v>162</v>
      </c>
      <c r="G6" s="102">
        <v>18108</v>
      </c>
      <c r="H6" s="102">
        <v>19502</v>
      </c>
      <c r="I6" s="102">
        <v>17412</v>
      </c>
      <c r="J6" s="362"/>
    </row>
    <row r="7" spans="1:10" ht="12.75" customHeight="1">
      <c r="A7" s="103" t="s">
        <v>9</v>
      </c>
      <c r="B7" s="104" t="s">
        <v>163</v>
      </c>
      <c r="C7" s="105">
        <v>205410</v>
      </c>
      <c r="D7" s="106">
        <v>228652</v>
      </c>
      <c r="E7" s="106">
        <v>228652</v>
      </c>
      <c r="F7" s="107" t="s">
        <v>164</v>
      </c>
      <c r="G7" s="108">
        <v>4900</v>
      </c>
      <c r="H7" s="108">
        <v>5019</v>
      </c>
      <c r="I7" s="108">
        <v>4701</v>
      </c>
      <c r="J7" s="362"/>
    </row>
    <row r="8" spans="1:10" ht="12.75" customHeight="1">
      <c r="A8" s="103" t="s">
        <v>11</v>
      </c>
      <c r="B8" s="107" t="s">
        <v>165</v>
      </c>
      <c r="C8" s="105">
        <v>1000</v>
      </c>
      <c r="D8" s="106">
        <v>21530</v>
      </c>
      <c r="E8" s="106">
        <v>24362</v>
      </c>
      <c r="F8" s="107" t="s">
        <v>166</v>
      </c>
      <c r="G8" s="108">
        <v>8912</v>
      </c>
      <c r="H8" s="108">
        <v>8849</v>
      </c>
      <c r="I8" s="108">
        <v>8065</v>
      </c>
      <c r="J8" s="362"/>
    </row>
    <row r="9" spans="1:10" ht="12.75" customHeight="1">
      <c r="A9" s="103" t="s">
        <v>21</v>
      </c>
      <c r="B9" s="107" t="s">
        <v>36</v>
      </c>
      <c r="C9" s="105"/>
      <c r="D9" s="106"/>
      <c r="E9" s="106"/>
      <c r="F9" s="107" t="s">
        <v>90</v>
      </c>
      <c r="G9" s="108">
        <v>180422</v>
      </c>
      <c r="H9" s="108">
        <v>224059</v>
      </c>
      <c r="I9" s="108">
        <v>228256</v>
      </c>
      <c r="J9" s="362"/>
    </row>
    <row r="10" spans="1:10" ht="12.75" customHeight="1">
      <c r="A10" s="103" t="s">
        <v>29</v>
      </c>
      <c r="B10" s="107" t="s">
        <v>167</v>
      </c>
      <c r="C10" s="105"/>
      <c r="D10" s="106"/>
      <c r="E10" s="106"/>
      <c r="F10" s="107" t="s">
        <v>168</v>
      </c>
      <c r="G10" s="108">
        <v>500</v>
      </c>
      <c r="H10" s="108">
        <v>596</v>
      </c>
      <c r="I10" s="108">
        <v>0</v>
      </c>
      <c r="J10" s="362"/>
    </row>
    <row r="11" spans="1:10" ht="12.75" customHeight="1">
      <c r="A11" s="103" t="s">
        <v>51</v>
      </c>
      <c r="B11" s="107" t="s">
        <v>169</v>
      </c>
      <c r="C11" s="109"/>
      <c r="D11" s="110"/>
      <c r="E11" s="110"/>
      <c r="F11" s="107"/>
      <c r="G11" s="108"/>
      <c r="H11" s="108"/>
      <c r="I11" s="108"/>
      <c r="J11" s="362"/>
    </row>
    <row r="12" spans="1:10" ht="12.75" customHeight="1">
      <c r="A12" s="103" t="s">
        <v>53</v>
      </c>
      <c r="B12" s="107"/>
      <c r="C12" s="105"/>
      <c r="D12" s="106"/>
      <c r="E12" s="106"/>
      <c r="F12" s="107"/>
      <c r="G12" s="108"/>
      <c r="H12" s="108"/>
      <c r="I12" s="108"/>
      <c r="J12" s="362"/>
    </row>
    <row r="13" spans="1:10" ht="12.75" customHeight="1">
      <c r="A13" s="103" t="s">
        <v>55</v>
      </c>
      <c r="B13" s="107"/>
      <c r="C13" s="105"/>
      <c r="D13" s="106"/>
      <c r="E13" s="106"/>
      <c r="F13" s="107"/>
      <c r="G13" s="108"/>
      <c r="H13" s="108"/>
      <c r="I13" s="108"/>
      <c r="J13" s="362"/>
    </row>
    <row r="14" spans="1:10" ht="12.75" customHeight="1">
      <c r="A14" s="103" t="s">
        <v>57</v>
      </c>
      <c r="B14" s="111"/>
      <c r="C14" s="109"/>
      <c r="D14" s="110"/>
      <c r="E14" s="110"/>
      <c r="F14" s="107"/>
      <c r="G14" s="108"/>
      <c r="H14" s="108"/>
      <c r="I14" s="108"/>
      <c r="J14" s="362"/>
    </row>
    <row r="15" spans="1:10" ht="12.75" customHeight="1">
      <c r="A15" s="103" t="s">
        <v>59</v>
      </c>
      <c r="B15" s="107"/>
      <c r="C15" s="105"/>
      <c r="D15" s="106"/>
      <c r="E15" s="106"/>
      <c r="F15" s="107"/>
      <c r="G15" s="108"/>
      <c r="H15" s="108"/>
      <c r="I15" s="108"/>
      <c r="J15" s="362"/>
    </row>
    <row r="16" spans="1:10" ht="12.75" customHeight="1">
      <c r="A16" s="103" t="s">
        <v>76</v>
      </c>
      <c r="B16" s="107"/>
      <c r="C16" s="105"/>
      <c r="D16" s="106"/>
      <c r="E16" s="106"/>
      <c r="F16" s="107"/>
      <c r="G16" s="108"/>
      <c r="H16" s="108"/>
      <c r="I16" s="108"/>
      <c r="J16" s="362"/>
    </row>
    <row r="17" spans="1:10" ht="12.75" customHeight="1">
      <c r="A17" s="103" t="s">
        <v>170</v>
      </c>
      <c r="B17" s="112"/>
      <c r="C17" s="113"/>
      <c r="D17" s="114"/>
      <c r="E17" s="114"/>
      <c r="F17" s="107"/>
      <c r="G17" s="115"/>
      <c r="H17" s="115"/>
      <c r="I17" s="115"/>
      <c r="J17" s="362"/>
    </row>
    <row r="18" spans="1:10" ht="15.75" customHeight="1">
      <c r="A18" s="116" t="s">
        <v>171</v>
      </c>
      <c r="B18" s="117" t="s">
        <v>172</v>
      </c>
      <c r="C18" s="118">
        <f>SUM(C6:C17)</f>
        <v>210265</v>
      </c>
      <c r="D18" s="118">
        <f>SUM(D6:D17)</f>
        <v>254037</v>
      </c>
      <c r="E18" s="118">
        <f>SUM(E6:E17)</f>
        <v>278112</v>
      </c>
      <c r="F18" s="119" t="s">
        <v>173</v>
      </c>
      <c r="G18" s="120">
        <f>SUM(G6:G17)</f>
        <v>212842</v>
      </c>
      <c r="H18" s="120">
        <f>SUM(H6:H17)</f>
        <v>258025</v>
      </c>
      <c r="I18" s="120">
        <f>SUM(I6:I17)</f>
        <v>258434</v>
      </c>
      <c r="J18" s="362"/>
    </row>
    <row r="19" spans="1:10" ht="12.75" customHeight="1">
      <c r="A19" s="121" t="s">
        <v>174</v>
      </c>
      <c r="B19" s="122" t="s">
        <v>175</v>
      </c>
      <c r="C19" s="123">
        <v>2577</v>
      </c>
      <c r="D19" s="124">
        <v>3988</v>
      </c>
      <c r="E19" s="124">
        <v>3988</v>
      </c>
      <c r="F19" s="99" t="s">
        <v>132</v>
      </c>
      <c r="G19" s="125"/>
      <c r="H19" s="125"/>
      <c r="I19" s="125"/>
      <c r="J19" s="362"/>
    </row>
    <row r="20" spans="1:10" ht="12.75" customHeight="1">
      <c r="A20" s="126" t="s">
        <v>176</v>
      </c>
      <c r="B20" s="127" t="s">
        <v>177</v>
      </c>
      <c r="C20" s="128"/>
      <c r="D20" s="129"/>
      <c r="E20" s="129"/>
      <c r="F20" s="107" t="s">
        <v>178</v>
      </c>
      <c r="G20" s="130"/>
      <c r="H20" s="130"/>
      <c r="I20" s="130"/>
      <c r="J20" s="362"/>
    </row>
    <row r="21" spans="1:10" ht="12.75" customHeight="1">
      <c r="A21" s="103" t="s">
        <v>179</v>
      </c>
      <c r="B21" s="107" t="s">
        <v>180</v>
      </c>
      <c r="C21" s="131"/>
      <c r="D21" s="132"/>
      <c r="E21" s="132"/>
      <c r="F21" s="107" t="s">
        <v>136</v>
      </c>
      <c r="G21" s="130"/>
      <c r="H21" s="130"/>
      <c r="I21" s="130"/>
      <c r="J21" s="362"/>
    </row>
    <row r="22" spans="1:10" ht="12.75" customHeight="1">
      <c r="A22" s="103" t="s">
        <v>181</v>
      </c>
      <c r="B22" s="107" t="s">
        <v>182</v>
      </c>
      <c r="C22" s="131"/>
      <c r="D22" s="132"/>
      <c r="E22" s="132"/>
      <c r="F22" s="107"/>
      <c r="G22" s="130"/>
      <c r="H22" s="130"/>
      <c r="I22" s="130"/>
      <c r="J22" s="362"/>
    </row>
    <row r="23" spans="1:10" ht="12.75" customHeight="1">
      <c r="A23" s="103" t="s">
        <v>183</v>
      </c>
      <c r="B23" s="107" t="s">
        <v>68</v>
      </c>
      <c r="C23" s="131"/>
      <c r="D23" s="133"/>
      <c r="E23" s="133"/>
      <c r="F23" s="134"/>
      <c r="G23" s="130"/>
      <c r="H23" s="130"/>
      <c r="I23" s="130"/>
      <c r="J23" s="362"/>
    </row>
    <row r="24" spans="1:10" ht="12.75" customHeight="1">
      <c r="A24" s="103" t="s">
        <v>184</v>
      </c>
      <c r="B24" s="107"/>
      <c r="C24" s="131"/>
      <c r="D24" s="132"/>
      <c r="E24" s="132"/>
      <c r="F24" s="107"/>
      <c r="G24" s="130"/>
      <c r="H24" s="130"/>
      <c r="I24" s="130"/>
      <c r="J24" s="362"/>
    </row>
    <row r="25" spans="1:10" ht="12.75" customHeight="1">
      <c r="A25" s="135" t="s">
        <v>185</v>
      </c>
      <c r="B25" s="134"/>
      <c r="C25" s="136"/>
      <c r="D25" s="133"/>
      <c r="E25" s="133"/>
      <c r="F25" s="99"/>
      <c r="G25" s="125"/>
      <c r="H25" s="125"/>
      <c r="I25" s="125"/>
      <c r="J25" s="362"/>
    </row>
    <row r="26" spans="1:10" ht="12.75" customHeight="1">
      <c r="A26" s="103" t="s">
        <v>186</v>
      </c>
      <c r="B26" s="107"/>
      <c r="C26" s="131"/>
      <c r="D26" s="132"/>
      <c r="E26" s="132"/>
      <c r="F26" s="107"/>
      <c r="G26" s="130"/>
      <c r="H26" s="130"/>
      <c r="I26" s="130"/>
      <c r="J26" s="362"/>
    </row>
    <row r="27" spans="1:10" ht="12.75" customHeight="1">
      <c r="A27" s="98" t="s">
        <v>187</v>
      </c>
      <c r="B27" s="99"/>
      <c r="C27" s="137"/>
      <c r="D27" s="138"/>
      <c r="E27" s="138"/>
      <c r="F27" s="99"/>
      <c r="G27" s="139"/>
      <c r="H27" s="139"/>
      <c r="I27" s="139"/>
      <c r="J27" s="362"/>
    </row>
    <row r="28" spans="1:10" ht="12.75" customHeight="1">
      <c r="A28" s="140" t="s">
        <v>188</v>
      </c>
      <c r="B28" s="112"/>
      <c r="C28" s="141"/>
      <c r="D28" s="142"/>
      <c r="E28" s="142"/>
      <c r="F28" s="112"/>
      <c r="G28" s="143"/>
      <c r="H28" s="143"/>
      <c r="I28" s="143"/>
      <c r="J28" s="362"/>
    </row>
    <row r="29" spans="1:10" ht="12.75" customHeight="1">
      <c r="A29" s="144" t="s">
        <v>189</v>
      </c>
      <c r="B29" s="145"/>
      <c r="C29" s="146"/>
      <c r="D29" s="147"/>
      <c r="E29" s="147"/>
      <c r="F29" s="145"/>
      <c r="G29" s="148"/>
      <c r="H29" s="148"/>
      <c r="I29" s="148"/>
      <c r="J29" s="362"/>
    </row>
    <row r="30" spans="1:10" ht="15.75" customHeight="1">
      <c r="A30" s="116" t="s">
        <v>190</v>
      </c>
      <c r="B30" s="117" t="s">
        <v>191</v>
      </c>
      <c r="C30" s="118">
        <f>SUM(C21:C29)</f>
        <v>0</v>
      </c>
      <c r="D30" s="149"/>
      <c r="E30" s="149"/>
      <c r="F30" s="117" t="s">
        <v>192</v>
      </c>
      <c r="G30" s="120">
        <f>SUM(G19:G29)</f>
        <v>0</v>
      </c>
      <c r="H30" s="120"/>
      <c r="I30" s="120"/>
      <c r="J30" s="362"/>
    </row>
    <row r="31" spans="1:10" ht="18" customHeight="1">
      <c r="A31" s="116" t="s">
        <v>193</v>
      </c>
      <c r="B31" s="150" t="s">
        <v>194</v>
      </c>
      <c r="C31" s="118">
        <f>C18+C19</f>
        <v>212842</v>
      </c>
      <c r="D31" s="118">
        <f>+D18+D19+D20+D30</f>
        <v>258025</v>
      </c>
      <c r="E31" s="118">
        <f>+E18+E19+E20+E30</f>
        <v>282100</v>
      </c>
      <c r="F31" s="150" t="s">
        <v>195</v>
      </c>
      <c r="G31" s="120">
        <f>+G18+G30</f>
        <v>212842</v>
      </c>
      <c r="H31" s="120">
        <f>+H18+H30</f>
        <v>258025</v>
      </c>
      <c r="I31" s="120">
        <f>+I18+I30</f>
        <v>258434</v>
      </c>
      <c r="J31" s="362"/>
    </row>
    <row r="32" spans="1:10" ht="18" customHeight="1">
      <c r="A32" s="116" t="s">
        <v>196</v>
      </c>
      <c r="B32" s="151" t="s">
        <v>197</v>
      </c>
      <c r="C32" s="152">
        <v>0</v>
      </c>
      <c r="D32" s="152">
        <v>0</v>
      </c>
      <c r="E32" s="152"/>
      <c r="F32" s="151" t="s">
        <v>198</v>
      </c>
      <c r="G32" s="153">
        <v>0</v>
      </c>
      <c r="H32" s="153">
        <v>0</v>
      </c>
      <c r="I32" s="153"/>
      <c r="J32" s="362"/>
    </row>
  </sheetData>
  <sheetProtection selectLockedCells="1" selectUnlockedCells="1"/>
  <mergeCells count="5">
    <mergeCell ref="B1:H1"/>
    <mergeCell ref="J1:J32"/>
    <mergeCell ref="A3:A4"/>
    <mergeCell ref="B3:D3"/>
    <mergeCell ref="F3:H3"/>
  </mergeCells>
  <printOptions horizontalCentered="1"/>
  <pageMargins left="0.7875" right="0.7875" top="0.8895833333333334" bottom="0.7701388888888889" header="0.6798611111111111" footer="0.5118055555555555"/>
  <pageSetup horizontalDpi="300" verticalDpi="300" orientation="landscape" paperSize="9" scale="75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29" sqref="D29"/>
    </sheetView>
  </sheetViews>
  <sheetFormatPr defaultColWidth="9.00390625" defaultRowHeight="12.75"/>
  <cols>
    <col min="1" max="1" width="6.875" style="83" customWidth="1"/>
    <col min="2" max="2" width="52.50390625" style="84" customWidth="1"/>
    <col min="3" max="4" width="16.625" style="83" customWidth="1"/>
    <col min="5" max="5" width="52.50390625" style="83" customWidth="1"/>
    <col min="6" max="7" width="16.625" style="83" customWidth="1"/>
    <col min="8" max="16384" width="9.375" style="83" customWidth="1"/>
  </cols>
  <sheetData>
    <row r="1" spans="2:8" ht="39.75" customHeight="1">
      <c r="B1" s="329" t="s">
        <v>199</v>
      </c>
      <c r="C1" s="329"/>
      <c r="D1" s="329"/>
      <c r="E1" s="329"/>
      <c r="F1" s="329"/>
      <c r="G1" s="329"/>
      <c r="H1" s="362" t="s">
        <v>200</v>
      </c>
    </row>
    <row r="2" spans="6:8" ht="13.5">
      <c r="F2" s="86" t="s">
        <v>155</v>
      </c>
      <c r="G2" s="86"/>
      <c r="H2" s="362"/>
    </row>
    <row r="3" spans="1:8" ht="24" customHeight="1">
      <c r="A3" s="363" t="s">
        <v>2</v>
      </c>
      <c r="B3" s="364" t="s">
        <v>156</v>
      </c>
      <c r="C3" s="364"/>
      <c r="D3" s="364"/>
      <c r="E3" s="365" t="s">
        <v>157</v>
      </c>
      <c r="F3" s="365"/>
      <c r="G3" s="365"/>
      <c r="H3" s="362"/>
    </row>
    <row r="4" spans="1:8" s="91" customFormat="1" ht="35.25" customHeight="1" thickBot="1">
      <c r="A4" s="363"/>
      <c r="B4" s="88" t="s">
        <v>158</v>
      </c>
      <c r="C4" s="89" t="s">
        <v>159</v>
      </c>
      <c r="D4" s="7" t="s">
        <v>5</v>
      </c>
      <c r="E4" s="88" t="s">
        <v>158</v>
      </c>
      <c r="F4" s="90" t="s">
        <v>159</v>
      </c>
      <c r="G4" s="7" t="s">
        <v>5</v>
      </c>
      <c r="H4" s="362"/>
    </row>
    <row r="5" spans="1:8" s="91" customFormat="1" ht="12" customHeight="1" thickBot="1">
      <c r="A5" s="92">
        <v>1</v>
      </c>
      <c r="B5" s="331">
        <v>2</v>
      </c>
      <c r="C5" s="332">
        <v>3</v>
      </c>
      <c r="D5" s="333">
        <v>4</v>
      </c>
      <c r="E5" s="93">
        <v>5</v>
      </c>
      <c r="F5" s="96">
        <v>6</v>
      </c>
      <c r="G5" s="96">
        <v>7</v>
      </c>
      <c r="H5" s="362"/>
    </row>
    <row r="6" spans="1:8" ht="12.75" customHeight="1">
      <c r="A6" s="324" t="s">
        <v>7</v>
      </c>
      <c r="B6" s="338" t="s">
        <v>24</v>
      </c>
      <c r="C6" s="339"/>
      <c r="D6" s="340"/>
      <c r="E6" s="326" t="s">
        <v>111</v>
      </c>
      <c r="F6" s="102"/>
      <c r="G6" s="102"/>
      <c r="H6" s="362"/>
    </row>
    <row r="7" spans="1:8" ht="12.75" customHeight="1">
      <c r="A7" s="325" t="s">
        <v>9</v>
      </c>
      <c r="B7" s="341" t="s">
        <v>201</v>
      </c>
      <c r="C7" s="337"/>
      <c r="D7" s="342"/>
      <c r="E7" s="330" t="s">
        <v>202</v>
      </c>
      <c r="F7" s="108"/>
      <c r="G7" s="108"/>
      <c r="H7" s="362"/>
    </row>
    <row r="8" spans="1:8" ht="12.75" customHeight="1">
      <c r="A8" s="325" t="s">
        <v>11</v>
      </c>
      <c r="B8" s="341" t="s">
        <v>203</v>
      </c>
      <c r="C8" s="337"/>
      <c r="D8" s="342"/>
      <c r="E8" s="330" t="s">
        <v>204</v>
      </c>
      <c r="F8" s="108"/>
      <c r="G8" s="108"/>
      <c r="H8" s="362"/>
    </row>
    <row r="9" spans="1:8" ht="12.75" customHeight="1">
      <c r="A9" s="325" t="s">
        <v>21</v>
      </c>
      <c r="B9" s="341" t="s">
        <v>20</v>
      </c>
      <c r="C9" s="337"/>
      <c r="D9" s="342"/>
      <c r="E9" s="330" t="s">
        <v>205</v>
      </c>
      <c r="F9" s="108"/>
      <c r="G9" s="108"/>
      <c r="H9" s="362"/>
    </row>
    <row r="10" spans="1:8" ht="22.5">
      <c r="A10" s="325" t="s">
        <v>29</v>
      </c>
      <c r="B10" s="341" t="s">
        <v>206</v>
      </c>
      <c r="C10" s="337"/>
      <c r="D10" s="342"/>
      <c r="E10" s="330" t="s">
        <v>207</v>
      </c>
      <c r="F10" s="108"/>
      <c r="G10" s="108"/>
      <c r="H10" s="362"/>
    </row>
    <row r="11" spans="1:8" ht="12.75" customHeight="1">
      <c r="A11" s="325" t="s">
        <v>51</v>
      </c>
      <c r="B11" s="341" t="s">
        <v>165</v>
      </c>
      <c r="C11" s="337"/>
      <c r="D11" s="342"/>
      <c r="E11" s="330" t="s">
        <v>208</v>
      </c>
      <c r="F11" s="108"/>
      <c r="G11" s="108"/>
      <c r="H11" s="362"/>
    </row>
    <row r="12" spans="1:8" ht="12.75" customHeight="1">
      <c r="A12" s="325" t="s">
        <v>53</v>
      </c>
      <c r="B12" s="341" t="s">
        <v>209</v>
      </c>
      <c r="C12" s="337"/>
      <c r="D12" s="342"/>
      <c r="E12" s="330" t="s">
        <v>210</v>
      </c>
      <c r="F12" s="108"/>
      <c r="G12" s="108"/>
      <c r="H12" s="362"/>
    </row>
    <row r="13" spans="1:8" ht="12.75" customHeight="1">
      <c r="A13" s="325" t="s">
        <v>55</v>
      </c>
      <c r="B13" s="341" t="s">
        <v>211</v>
      </c>
      <c r="C13" s="337"/>
      <c r="D13" s="342"/>
      <c r="E13" s="330" t="s">
        <v>168</v>
      </c>
      <c r="F13" s="108"/>
      <c r="G13" s="108"/>
      <c r="H13" s="362"/>
    </row>
    <row r="14" spans="1:8" ht="12.75" customHeight="1">
      <c r="A14" s="325" t="s">
        <v>57</v>
      </c>
      <c r="B14" s="341"/>
      <c r="C14" s="337"/>
      <c r="D14" s="342"/>
      <c r="E14" s="330"/>
      <c r="F14" s="108"/>
      <c r="G14" s="108"/>
      <c r="H14" s="362"/>
    </row>
    <row r="15" spans="1:8" ht="12.75" customHeight="1" thickBot="1">
      <c r="A15" s="325" t="s">
        <v>59</v>
      </c>
      <c r="B15" s="343"/>
      <c r="C15" s="344"/>
      <c r="D15" s="345"/>
      <c r="E15" s="330"/>
      <c r="F15" s="108"/>
      <c r="G15" s="108"/>
      <c r="H15" s="362"/>
    </row>
    <row r="16" spans="1:8" ht="15.75" customHeight="1" thickBot="1">
      <c r="A16" s="116" t="s">
        <v>76</v>
      </c>
      <c r="B16" s="334" t="s">
        <v>172</v>
      </c>
      <c r="C16" s="335">
        <f>SUM(C6:C15)</f>
        <v>0</v>
      </c>
      <c r="D16" s="336"/>
      <c r="E16" s="117" t="s">
        <v>173</v>
      </c>
      <c r="F16" s="120">
        <f>SUM(F6:F15)</f>
        <v>0</v>
      </c>
      <c r="G16" s="120">
        <f>SUM(G6:G15)</f>
        <v>0</v>
      </c>
      <c r="H16" s="362"/>
    </row>
    <row r="17" spans="1:8" ht="12.75" customHeight="1">
      <c r="A17" s="154" t="s">
        <v>170</v>
      </c>
      <c r="B17" s="122" t="s">
        <v>212</v>
      </c>
      <c r="C17" s="155"/>
      <c r="D17" s="156"/>
      <c r="E17" s="107" t="s">
        <v>140</v>
      </c>
      <c r="F17" s="139"/>
      <c r="G17" s="139"/>
      <c r="H17" s="362"/>
    </row>
    <row r="18" spans="1:8" ht="12.75" customHeight="1">
      <c r="A18" s="103" t="s">
        <v>171</v>
      </c>
      <c r="B18" s="107" t="s">
        <v>213</v>
      </c>
      <c r="C18" s="131"/>
      <c r="D18" s="132"/>
      <c r="E18" s="107" t="s">
        <v>134</v>
      </c>
      <c r="F18" s="130"/>
      <c r="G18" s="130"/>
      <c r="H18" s="362"/>
    </row>
    <row r="19" spans="1:8" ht="12.75" customHeight="1">
      <c r="A19" s="103" t="s">
        <v>174</v>
      </c>
      <c r="B19" s="107" t="s">
        <v>66</v>
      </c>
      <c r="C19" s="131"/>
      <c r="D19" s="132"/>
      <c r="E19" s="107" t="s">
        <v>143</v>
      </c>
      <c r="F19" s="130"/>
      <c r="G19" s="130"/>
      <c r="H19" s="362"/>
    </row>
    <row r="20" spans="1:8" ht="12.75" customHeight="1">
      <c r="A20" s="103" t="s">
        <v>176</v>
      </c>
      <c r="B20" s="107" t="s">
        <v>75</v>
      </c>
      <c r="C20" s="131"/>
      <c r="D20" s="132"/>
      <c r="E20" s="107"/>
      <c r="F20" s="130"/>
      <c r="G20" s="130"/>
      <c r="H20" s="362"/>
    </row>
    <row r="21" spans="1:8" ht="12.75" customHeight="1">
      <c r="A21" s="103" t="s">
        <v>179</v>
      </c>
      <c r="B21" s="107"/>
      <c r="C21" s="131"/>
      <c r="D21" s="133"/>
      <c r="E21" s="134"/>
      <c r="F21" s="130"/>
      <c r="G21" s="130"/>
      <c r="H21" s="362"/>
    </row>
    <row r="22" spans="1:8" ht="12.75" customHeight="1">
      <c r="A22" s="103" t="s">
        <v>181</v>
      </c>
      <c r="B22" s="134"/>
      <c r="C22" s="131"/>
      <c r="D22" s="132"/>
      <c r="E22" s="107"/>
      <c r="F22" s="130"/>
      <c r="G22" s="130"/>
      <c r="H22" s="362"/>
    </row>
    <row r="23" spans="1:8" ht="12.75" customHeight="1">
      <c r="A23" s="103" t="s">
        <v>183</v>
      </c>
      <c r="B23" s="107"/>
      <c r="C23" s="131"/>
      <c r="D23" s="138"/>
      <c r="E23" s="99"/>
      <c r="F23" s="130"/>
      <c r="G23" s="130"/>
      <c r="H23" s="362"/>
    </row>
    <row r="24" spans="1:8" ht="12.75" customHeight="1">
      <c r="A24" s="103" t="s">
        <v>184</v>
      </c>
      <c r="B24" s="99"/>
      <c r="C24" s="131"/>
      <c r="D24" s="132"/>
      <c r="E24" s="107"/>
      <c r="F24" s="130"/>
      <c r="G24" s="130"/>
      <c r="H24" s="362"/>
    </row>
    <row r="25" spans="1:8" ht="12.75" customHeight="1">
      <c r="A25" s="103" t="s">
        <v>185</v>
      </c>
      <c r="B25" s="112"/>
      <c r="C25" s="131"/>
      <c r="D25" s="138"/>
      <c r="E25" s="99"/>
      <c r="F25" s="130"/>
      <c r="G25" s="130"/>
      <c r="H25" s="362"/>
    </row>
    <row r="26" spans="1:8" ht="12.75" customHeight="1">
      <c r="A26" s="140" t="s">
        <v>186</v>
      </c>
      <c r="B26" s="145"/>
      <c r="C26" s="141"/>
      <c r="D26" s="142"/>
      <c r="E26" s="112"/>
      <c r="F26" s="143"/>
      <c r="G26" s="143"/>
      <c r="H26" s="362"/>
    </row>
    <row r="27" spans="1:8" ht="15.75" customHeight="1">
      <c r="A27" s="116" t="s">
        <v>187</v>
      </c>
      <c r="B27" s="117" t="s">
        <v>214</v>
      </c>
      <c r="C27" s="118">
        <f>SUM(C18:C26)</f>
        <v>0</v>
      </c>
      <c r="D27" s="149"/>
      <c r="E27" s="117" t="s">
        <v>215</v>
      </c>
      <c r="F27" s="120">
        <f>SUM(F17:F26)</f>
        <v>0</v>
      </c>
      <c r="G27" s="120">
        <f>SUM(G17:G26)</f>
        <v>0</v>
      </c>
      <c r="H27" s="362"/>
    </row>
    <row r="28" spans="1:8" ht="18" customHeight="1">
      <c r="A28" s="116" t="s">
        <v>188</v>
      </c>
      <c r="B28" s="150" t="s">
        <v>216</v>
      </c>
      <c r="C28" s="157">
        <f>+C16+C17+C27</f>
        <v>0</v>
      </c>
      <c r="D28" s="158"/>
      <c r="E28" s="150" t="s">
        <v>217</v>
      </c>
      <c r="F28" s="159">
        <f>+F16+F27</f>
        <v>0</v>
      </c>
      <c r="G28" s="159">
        <f>+G16+G27</f>
        <v>0</v>
      </c>
      <c r="H28" s="362"/>
    </row>
    <row r="29" spans="1:8" ht="18" customHeight="1">
      <c r="A29" s="116" t="s">
        <v>189</v>
      </c>
      <c r="B29" s="160" t="s">
        <v>197</v>
      </c>
      <c r="C29" s="161" t="str">
        <f>IF(((F16-C16)&gt;0),F16-C16,"----")</f>
        <v>----</v>
      </c>
      <c r="D29" s="161" t="str">
        <f>IF(((G16-D16)&gt;0),G16-D16,"----")</f>
        <v>----</v>
      </c>
      <c r="E29" s="160" t="s">
        <v>198</v>
      </c>
      <c r="F29" s="162" t="str">
        <f>IF(((C16-F16)&gt;0),C16-F16,"----")</f>
        <v>----</v>
      </c>
      <c r="G29" s="162" t="str">
        <f>IF(((D16-G16)&gt;0),D16-G16,"----")</f>
        <v>----</v>
      </c>
      <c r="H29" s="362"/>
    </row>
  </sheetData>
  <sheetProtection selectLockedCells="1" selectUnlockedCells="1"/>
  <mergeCells count="5">
    <mergeCell ref="B1:G1"/>
    <mergeCell ref="H1:H29"/>
    <mergeCell ref="A3:A4"/>
    <mergeCell ref="B3:D3"/>
    <mergeCell ref="E3:G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D8" sqref="D8"/>
    </sheetView>
  </sheetViews>
  <sheetFormatPr defaultColWidth="9.00390625" defaultRowHeight="12.75"/>
  <cols>
    <col min="1" max="1" width="61.50390625" style="163" customWidth="1"/>
    <col min="2" max="2" width="30.50390625" style="164" customWidth="1"/>
    <col min="3" max="3" width="20.00390625" style="164" customWidth="1"/>
    <col min="4" max="4" width="19.00390625" style="164" customWidth="1"/>
    <col min="5" max="16384" width="9.375" style="164" customWidth="1"/>
  </cols>
  <sheetData>
    <row r="1" spans="1:2" s="83" customFormat="1" ht="24" customHeight="1" thickBot="1">
      <c r="A1" s="165"/>
      <c r="B1" s="166" t="s">
        <v>155</v>
      </c>
    </row>
    <row r="2" spans="1:2" s="167" customFormat="1" ht="22.5" customHeight="1" thickBot="1">
      <c r="A2" s="346" t="s">
        <v>218</v>
      </c>
      <c r="B2" s="347" t="s">
        <v>159</v>
      </c>
    </row>
    <row r="3" spans="1:2" ht="15.75" customHeight="1">
      <c r="A3" s="348" t="s">
        <v>219</v>
      </c>
      <c r="B3" s="349">
        <v>257</v>
      </c>
    </row>
    <row r="4" spans="1:2" ht="15.75" customHeight="1">
      <c r="A4" s="350" t="s">
        <v>220</v>
      </c>
      <c r="B4" s="351">
        <v>131</v>
      </c>
    </row>
    <row r="5" spans="1:2" ht="15.75" customHeight="1">
      <c r="A5" s="350" t="s">
        <v>221</v>
      </c>
      <c r="B5" s="351">
        <v>276</v>
      </c>
    </row>
    <row r="6" spans="1:2" ht="15.75" customHeight="1">
      <c r="A6" s="350" t="s">
        <v>222</v>
      </c>
      <c r="B6" s="351">
        <v>143</v>
      </c>
    </row>
    <row r="7" spans="1:2" ht="15.75" customHeight="1">
      <c r="A7" s="350" t="s">
        <v>223</v>
      </c>
      <c r="B7" s="351">
        <v>163</v>
      </c>
    </row>
    <row r="8" spans="1:2" ht="15.75" customHeight="1">
      <c r="A8" s="350" t="s">
        <v>224</v>
      </c>
      <c r="B8" s="351">
        <v>136</v>
      </c>
    </row>
    <row r="9" spans="1:2" ht="15.75" customHeight="1">
      <c r="A9" s="350" t="s">
        <v>225</v>
      </c>
      <c r="B9" s="351">
        <v>49</v>
      </c>
    </row>
    <row r="10" spans="1:2" ht="15.75" customHeight="1">
      <c r="A10" s="350" t="s">
        <v>226</v>
      </c>
      <c r="B10" s="351">
        <v>105</v>
      </c>
    </row>
    <row r="11" spans="1:2" ht="15.75" customHeight="1">
      <c r="A11" s="350" t="s">
        <v>227</v>
      </c>
      <c r="B11" s="351">
        <v>1149</v>
      </c>
    </row>
    <row r="12" spans="1:2" ht="15.75" customHeight="1">
      <c r="A12" s="350" t="s">
        <v>228</v>
      </c>
      <c r="B12" s="351">
        <v>33</v>
      </c>
    </row>
    <row r="13" spans="1:2" ht="15.75" customHeight="1">
      <c r="A13" s="350" t="s">
        <v>229</v>
      </c>
      <c r="B13" s="351">
        <v>71</v>
      </c>
    </row>
    <row r="14" spans="1:2" ht="15.75" customHeight="1">
      <c r="A14" s="350" t="s">
        <v>230</v>
      </c>
      <c r="B14" s="351">
        <v>47</v>
      </c>
    </row>
    <row r="15" spans="1:2" ht="15.75" customHeight="1">
      <c r="A15" s="350" t="s">
        <v>231</v>
      </c>
      <c r="B15" s="351">
        <v>128</v>
      </c>
    </row>
    <row r="16" spans="1:2" ht="15.75" customHeight="1">
      <c r="A16" s="350" t="s">
        <v>232</v>
      </c>
      <c r="B16" s="351">
        <v>200</v>
      </c>
    </row>
    <row r="17" spans="1:2" ht="15.75" customHeight="1">
      <c r="A17" s="350" t="s">
        <v>233</v>
      </c>
      <c r="B17" s="351">
        <v>75</v>
      </c>
    </row>
    <row r="18" spans="1:2" ht="15.75" customHeight="1">
      <c r="A18" s="350" t="s">
        <v>234</v>
      </c>
      <c r="B18" s="351">
        <v>82</v>
      </c>
    </row>
    <row r="19" spans="1:2" ht="15.75" customHeight="1">
      <c r="A19" s="350" t="s">
        <v>235</v>
      </c>
      <c r="B19" s="351">
        <v>106</v>
      </c>
    </row>
    <row r="20" spans="1:2" ht="15.75" customHeight="1">
      <c r="A20" s="350" t="s">
        <v>236</v>
      </c>
      <c r="B20" s="351">
        <v>113</v>
      </c>
    </row>
    <row r="21" spans="1:2" ht="15.75" customHeight="1">
      <c r="A21" s="350" t="s">
        <v>237</v>
      </c>
      <c r="B21" s="351">
        <v>174</v>
      </c>
    </row>
    <row r="22" spans="1:2" ht="15.75" customHeight="1">
      <c r="A22" s="350" t="s">
        <v>238</v>
      </c>
      <c r="B22" s="351">
        <v>47</v>
      </c>
    </row>
    <row r="23" spans="1:2" ht="15.75" customHeight="1">
      <c r="A23" s="350" t="s">
        <v>239</v>
      </c>
      <c r="B23" s="351">
        <v>70</v>
      </c>
    </row>
    <row r="24" spans="1:2" ht="15.75" customHeight="1">
      <c r="A24" s="352"/>
      <c r="B24" s="351"/>
    </row>
    <row r="25" spans="1:2" ht="15.75" customHeight="1">
      <c r="A25" s="353"/>
      <c r="B25" s="351"/>
    </row>
    <row r="26" spans="1:2" ht="15.75" customHeight="1">
      <c r="A26" s="353"/>
      <c r="B26" s="351"/>
    </row>
    <row r="27" spans="1:2" ht="15.75" customHeight="1">
      <c r="A27" s="353"/>
      <c r="B27" s="351"/>
    </row>
    <row r="28" spans="1:2" ht="15.75" customHeight="1">
      <c r="A28" s="353"/>
      <c r="B28" s="351"/>
    </row>
    <row r="29" spans="1:2" ht="15.75" customHeight="1">
      <c r="A29" s="353"/>
      <c r="B29" s="351"/>
    </row>
    <row r="30" spans="1:2" ht="15.75" customHeight="1">
      <c r="A30" s="354"/>
      <c r="B30" s="351"/>
    </row>
    <row r="31" spans="1:2" ht="15.75" customHeight="1">
      <c r="A31" s="353"/>
      <c r="B31" s="351"/>
    </row>
    <row r="32" spans="1:2" ht="15.75" customHeight="1">
      <c r="A32" s="353"/>
      <c r="B32" s="351"/>
    </row>
    <row r="33" spans="1:2" ht="15.75" customHeight="1" thickBot="1">
      <c r="A33" s="355"/>
      <c r="B33" s="356"/>
    </row>
    <row r="34" spans="1:2" ht="18" customHeight="1" thickBot="1">
      <c r="A34" s="357" t="s">
        <v>240</v>
      </c>
      <c r="B34" s="358">
        <f>SUM(B3:B33)</f>
        <v>3555</v>
      </c>
    </row>
    <row r="35" spans="1:2" ht="12.75">
      <c r="A35" s="168" t="s">
        <v>241</v>
      </c>
      <c r="B35" s="169"/>
    </row>
  </sheetData>
  <sheetProtection selectLockedCells="1" selectUnlockedCells="1"/>
  <printOptions horizontalCentered="1"/>
  <pageMargins left="0.7875" right="0.7875" top="1.3895833333333334" bottom="0.9840277777777777" header="0.7875" footer="0.5118055555555555"/>
  <pageSetup horizontalDpi="300" verticalDpi="300" orientation="portrait" paperSize="9" scale="95" r:id="rId1"/>
  <headerFooter alignWithMargins="0">
    <oddHeader>&amp;C&amp;"Times New Roman CE,Félkövér"&amp;12
A tagok hozzájárulása
a Kisvárda és Térsége TKT működési kiadásaihoz&amp;R&amp;"Times New Roman CE,Félkövér dőlt"&amp;11 3. melléklet a ....../2012. (......) társulási tanács határozatához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00390625" defaultRowHeight="12.75"/>
  <cols>
    <col min="1" max="1" width="47.125" style="84" customWidth="1"/>
    <col min="2" max="2" width="15.625" style="83" customWidth="1"/>
    <col min="3" max="3" width="16.375" style="83" customWidth="1"/>
    <col min="4" max="4" width="18.00390625" style="83" customWidth="1"/>
    <col min="5" max="5" width="16.625" style="83" customWidth="1"/>
    <col min="6" max="6" width="18.875" style="170" customWidth="1"/>
    <col min="7" max="8" width="12.875" style="83" customWidth="1"/>
    <col min="9" max="9" width="13.875" style="83" customWidth="1"/>
    <col min="10" max="16384" width="9.375" style="83" customWidth="1"/>
  </cols>
  <sheetData>
    <row r="1" spans="1:6" ht="18" customHeight="1">
      <c r="A1" s="171"/>
      <c r="B1" s="170"/>
      <c r="C1" s="170"/>
      <c r="D1" s="170"/>
      <c r="E1" s="170"/>
      <c r="F1" s="166" t="s">
        <v>155</v>
      </c>
    </row>
    <row r="2" spans="1:6" s="91" customFormat="1" ht="44.25" customHeight="1">
      <c r="A2" s="172" t="s">
        <v>242</v>
      </c>
      <c r="B2" s="173" t="s">
        <v>243</v>
      </c>
      <c r="C2" s="173" t="s">
        <v>244</v>
      </c>
      <c r="D2" s="173" t="s">
        <v>245</v>
      </c>
      <c r="E2" s="173" t="s">
        <v>159</v>
      </c>
      <c r="F2" s="174" t="s">
        <v>246</v>
      </c>
    </row>
    <row r="3" spans="1:6" s="170" customFormat="1" ht="12" customHeight="1">
      <c r="A3" s="175">
        <v>1</v>
      </c>
      <c r="B3" s="176">
        <v>2</v>
      </c>
      <c r="C3" s="176">
        <v>3</v>
      </c>
      <c r="D3" s="176">
        <v>4</v>
      </c>
      <c r="E3" s="176">
        <v>5</v>
      </c>
      <c r="F3" s="177" t="s">
        <v>247</v>
      </c>
    </row>
    <row r="4" spans="1:6" ht="15.75" customHeight="1">
      <c r="A4" s="107"/>
      <c r="B4" s="105"/>
      <c r="C4" s="178"/>
      <c r="D4" s="105"/>
      <c r="E4" s="105"/>
      <c r="F4" s="179">
        <f>B4-D4-E4</f>
        <v>0</v>
      </c>
    </row>
    <row r="5" spans="1:6" ht="15.75" customHeight="1">
      <c r="A5" s="107"/>
      <c r="B5" s="105"/>
      <c r="C5" s="178"/>
      <c r="D5" s="105"/>
      <c r="E5" s="105"/>
      <c r="F5" s="179">
        <f>B5-D5-E5</f>
        <v>0</v>
      </c>
    </row>
    <row r="6" spans="1:6" ht="15.75" customHeight="1">
      <c r="A6" s="107"/>
      <c r="B6" s="105"/>
      <c r="C6" s="178"/>
      <c r="D6" s="105"/>
      <c r="E6" s="105"/>
      <c r="F6" s="179">
        <f>B6-D6-E6</f>
        <v>0</v>
      </c>
    </row>
    <row r="7" spans="1:6" ht="15.75" customHeight="1">
      <c r="A7" s="112"/>
      <c r="B7" s="113"/>
      <c r="C7" s="180"/>
      <c r="D7" s="113"/>
      <c r="E7" s="113"/>
      <c r="F7" s="181">
        <f>B7-D7-E7</f>
        <v>0</v>
      </c>
    </row>
    <row r="8" spans="1:6" s="184" customFormat="1" ht="18" customHeight="1">
      <c r="A8" s="182" t="s">
        <v>240</v>
      </c>
      <c r="B8" s="118">
        <f>SUM(B4:B7)</f>
        <v>0</v>
      </c>
      <c r="C8" s="183"/>
      <c r="D8" s="118">
        <f>SUM(D4:D7)</f>
        <v>0</v>
      </c>
      <c r="E8" s="118">
        <f>SUM(E4:E7)</f>
        <v>0</v>
      </c>
      <c r="F8" s="120">
        <f>SUM(F4:F7)</f>
        <v>0</v>
      </c>
    </row>
    <row r="9" spans="1:5" ht="12.75">
      <c r="A9" s="171"/>
      <c r="B9" s="170"/>
      <c r="C9" s="170"/>
      <c r="D9" s="170"/>
      <c r="E9" s="170"/>
    </row>
    <row r="10" spans="1:6" ht="30.75" customHeight="1">
      <c r="A10" s="366" t="s">
        <v>248</v>
      </c>
      <c r="B10" s="366"/>
      <c r="C10" s="366"/>
      <c r="D10" s="366"/>
      <c r="E10" s="366"/>
      <c r="F10" s="366"/>
    </row>
    <row r="11" spans="1:5" ht="12.75">
      <c r="A11" s="171"/>
      <c r="B11" s="170"/>
      <c r="C11" s="170"/>
      <c r="D11" s="170"/>
      <c r="E11" s="170"/>
    </row>
    <row r="12" spans="1:6" ht="13.5">
      <c r="A12" s="171"/>
      <c r="B12" s="170"/>
      <c r="C12" s="170"/>
      <c r="D12" s="170"/>
      <c r="E12" s="170"/>
      <c r="F12" s="166" t="s">
        <v>155</v>
      </c>
    </row>
    <row r="13" spans="1:6" ht="48">
      <c r="A13" s="172" t="s">
        <v>249</v>
      </c>
      <c r="B13" s="173" t="s">
        <v>243</v>
      </c>
      <c r="C13" s="173" t="s">
        <v>244</v>
      </c>
      <c r="D13" s="173" t="s">
        <v>245</v>
      </c>
      <c r="E13" s="173" t="s">
        <v>159</v>
      </c>
      <c r="F13" s="174" t="s">
        <v>246</v>
      </c>
    </row>
    <row r="14" spans="1:6" ht="12.75">
      <c r="A14" s="175">
        <v>1</v>
      </c>
      <c r="B14" s="176">
        <v>2</v>
      </c>
      <c r="C14" s="176">
        <v>3</v>
      </c>
      <c r="D14" s="176">
        <v>4</v>
      </c>
      <c r="E14" s="176">
        <v>5</v>
      </c>
      <c r="F14" s="177" t="s">
        <v>247</v>
      </c>
    </row>
    <row r="15" spans="1:6" ht="12.75">
      <c r="A15" s="107"/>
      <c r="B15" s="105"/>
      <c r="C15" s="178"/>
      <c r="D15" s="105"/>
      <c r="E15" s="105"/>
      <c r="F15" s="179">
        <f>B15-D15-E15</f>
        <v>0</v>
      </c>
    </row>
    <row r="16" spans="1:6" ht="12.75">
      <c r="A16" s="107"/>
      <c r="B16" s="105"/>
      <c r="C16" s="178"/>
      <c r="D16" s="105"/>
      <c r="E16" s="105"/>
      <c r="F16" s="179">
        <f>B16-D16-E16</f>
        <v>0</v>
      </c>
    </row>
    <row r="17" spans="1:6" ht="12.75">
      <c r="A17" s="107"/>
      <c r="B17" s="105"/>
      <c r="C17" s="178"/>
      <c r="D17" s="105"/>
      <c r="E17" s="105"/>
      <c r="F17" s="179">
        <f>B17-D17-E17</f>
        <v>0</v>
      </c>
    </row>
    <row r="18" spans="1:6" ht="12.75">
      <c r="A18" s="112"/>
      <c r="B18" s="113"/>
      <c r="C18" s="180"/>
      <c r="D18" s="113"/>
      <c r="E18" s="113"/>
      <c r="F18" s="181">
        <f>B18-D18-E18</f>
        <v>0</v>
      </c>
    </row>
    <row r="19" spans="1:6" ht="12.75">
      <c r="A19" s="182" t="s">
        <v>240</v>
      </c>
      <c r="B19" s="118">
        <f>SUM(B15:B18)</f>
        <v>0</v>
      </c>
      <c r="C19" s="183"/>
      <c r="D19" s="118">
        <f>SUM(D15:D18)</f>
        <v>0</v>
      </c>
      <c r="E19" s="118">
        <f>SUM(E15:E18)</f>
        <v>0</v>
      </c>
      <c r="F19" s="120">
        <f>SUM(F15:F18)</f>
        <v>0</v>
      </c>
    </row>
  </sheetData>
  <sheetProtection sheet="1"/>
  <mergeCells count="1">
    <mergeCell ref="A10:F10"/>
  </mergeCells>
  <printOptions horizontalCentered="1"/>
  <pageMargins left="0.7875" right="0.7875" top="1.3" bottom="0.9840277777777777" header="0.64" footer="0.5118055555555555"/>
  <pageSetup horizontalDpi="300" verticalDpi="300" orientation="landscape" paperSize="9" scale="105" r:id="rId1"/>
  <headerFooter alignWithMargins="0">
    <oddHeader xml:space="preserve">&amp;C&amp;"Times New Roman CE,Félkövér"&amp;12
Beruházási kiadások előirányzata feladatonként &amp;R&amp;"Times New Roman CE,Félkövér dőlt"&amp;11 4. melléklet a ....../2012. (......) társulási tanács határozatához
&amp;"Times New Roman CE,Normál"&amp;10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1" sqref="A1:G1"/>
    </sheetView>
  </sheetViews>
  <sheetFormatPr defaultColWidth="9.00390625" defaultRowHeight="12.75"/>
  <cols>
    <col min="1" max="1" width="5.625" style="185" customWidth="1"/>
    <col min="2" max="2" width="30.125" style="185" customWidth="1"/>
    <col min="3" max="6" width="11.625" style="185" customWidth="1"/>
    <col min="7" max="7" width="15.125" style="185" customWidth="1"/>
    <col min="8" max="16384" width="9.375" style="185" customWidth="1"/>
  </cols>
  <sheetData>
    <row r="1" spans="1:7" ht="33" customHeight="1">
      <c r="A1" s="367" t="s">
        <v>250</v>
      </c>
      <c r="B1" s="367"/>
      <c r="C1" s="367"/>
      <c r="D1" s="367"/>
      <c r="E1" s="367"/>
      <c r="F1" s="367"/>
      <c r="G1" s="367"/>
    </row>
    <row r="2" spans="1:8" ht="15.75" customHeight="1">
      <c r="A2" s="186"/>
      <c r="B2" s="186"/>
      <c r="C2" s="186"/>
      <c r="D2" s="368"/>
      <c r="E2" s="368"/>
      <c r="F2" s="369" t="s">
        <v>251</v>
      </c>
      <c r="G2" s="369"/>
      <c r="H2" s="187"/>
    </row>
    <row r="3" spans="1:7" ht="63" customHeight="1">
      <c r="A3" s="370" t="s">
        <v>80</v>
      </c>
      <c r="B3" s="371" t="s">
        <v>252</v>
      </c>
      <c r="C3" s="372" t="s">
        <v>253</v>
      </c>
      <c r="D3" s="372"/>
      <c r="E3" s="372"/>
      <c r="F3" s="372"/>
      <c r="G3" s="373" t="s">
        <v>254</v>
      </c>
    </row>
    <row r="4" spans="1:7" ht="25.5">
      <c r="A4" s="370"/>
      <c r="B4" s="371"/>
      <c r="C4" s="188" t="s">
        <v>255</v>
      </c>
      <c r="D4" s="188" t="s">
        <v>256</v>
      </c>
      <c r="E4" s="188" t="s">
        <v>257</v>
      </c>
      <c r="F4" s="188" t="s">
        <v>258</v>
      </c>
      <c r="G4" s="373"/>
    </row>
    <row r="5" spans="1:7" ht="15">
      <c r="A5" s="189">
        <v>1</v>
      </c>
      <c r="B5" s="190">
        <v>2</v>
      </c>
      <c r="C5" s="190">
        <v>3</v>
      </c>
      <c r="D5" s="190">
        <v>4</v>
      </c>
      <c r="E5" s="190">
        <v>5</v>
      </c>
      <c r="F5" s="190">
        <v>6</v>
      </c>
      <c r="G5" s="191">
        <v>7</v>
      </c>
    </row>
    <row r="6" spans="1:7" ht="15">
      <c r="A6" s="192" t="s">
        <v>7</v>
      </c>
      <c r="B6" s="193"/>
      <c r="C6" s="194"/>
      <c r="D6" s="194"/>
      <c r="E6" s="194"/>
      <c r="F6" s="194"/>
      <c r="G6" s="195">
        <f>SUM(C6:F6)</f>
        <v>0</v>
      </c>
    </row>
    <row r="7" spans="1:7" ht="15">
      <c r="A7" s="196" t="s">
        <v>9</v>
      </c>
      <c r="B7" s="197"/>
      <c r="C7" s="198"/>
      <c r="D7" s="198"/>
      <c r="E7" s="198"/>
      <c r="F7" s="198"/>
      <c r="G7" s="199">
        <f>SUM(C7:F7)</f>
        <v>0</v>
      </c>
    </row>
    <row r="8" spans="1:7" ht="15">
      <c r="A8" s="196" t="s">
        <v>11</v>
      </c>
      <c r="B8" s="197"/>
      <c r="C8" s="198"/>
      <c r="D8" s="198"/>
      <c r="E8" s="198"/>
      <c r="F8" s="198"/>
      <c r="G8" s="199">
        <f>SUM(C8:F8)</f>
        <v>0</v>
      </c>
    </row>
    <row r="9" spans="1:7" ht="15">
      <c r="A9" s="196" t="s">
        <v>21</v>
      </c>
      <c r="B9" s="197"/>
      <c r="C9" s="198"/>
      <c r="D9" s="198"/>
      <c r="E9" s="198"/>
      <c r="F9" s="198"/>
      <c r="G9" s="199">
        <f>SUM(C9:F9)</f>
        <v>0</v>
      </c>
    </row>
    <row r="10" spans="1:7" ht="15">
      <c r="A10" s="200" t="s">
        <v>29</v>
      </c>
      <c r="B10" s="201"/>
      <c r="C10" s="202"/>
      <c r="D10" s="202"/>
      <c r="E10" s="202"/>
      <c r="F10" s="202"/>
      <c r="G10" s="199">
        <f>SUM(C10:F10)</f>
        <v>0</v>
      </c>
    </row>
    <row r="11" spans="1:7" ht="15">
      <c r="A11" s="189" t="s">
        <v>51</v>
      </c>
      <c r="B11" s="203" t="s">
        <v>259</v>
      </c>
      <c r="C11" s="204">
        <f>SUM(C6:C10)</f>
        <v>0</v>
      </c>
      <c r="D11" s="204">
        <f>SUM(D6:D10)</f>
        <v>0</v>
      </c>
      <c r="E11" s="204">
        <f>SUM(E6:E10)</f>
        <v>0</v>
      </c>
      <c r="F11" s="204">
        <f>SUM(F6:F10)</f>
        <v>0</v>
      </c>
      <c r="G11" s="205">
        <f>SUM(G6:G10)</f>
        <v>0</v>
      </c>
    </row>
  </sheetData>
  <sheetProtection selectLockedCells="1" selectUnlockedCells="1"/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5. melléklet a ...../2012. (....) társulási tanács határozatához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G27" sqref="G27"/>
    </sheetView>
  </sheetViews>
  <sheetFormatPr defaultColWidth="9.00390625" defaultRowHeight="12.75"/>
  <cols>
    <col min="1" max="1" width="5.625" style="185" customWidth="1"/>
    <col min="2" max="2" width="68.625" style="185" customWidth="1"/>
    <col min="3" max="3" width="19.50390625" style="185" customWidth="1"/>
    <col min="4" max="16384" width="9.375" style="185" customWidth="1"/>
  </cols>
  <sheetData>
    <row r="1" spans="1:3" ht="68.25" customHeight="1">
      <c r="A1" s="367" t="s">
        <v>260</v>
      </c>
      <c r="B1" s="367"/>
      <c r="C1" s="367"/>
    </row>
    <row r="2" spans="1:4" ht="15.75" customHeight="1">
      <c r="A2" s="186"/>
      <c r="B2" s="186"/>
      <c r="C2" s="206" t="s">
        <v>251</v>
      </c>
      <c r="D2" s="187"/>
    </row>
    <row r="3" spans="1:3" ht="26.25" customHeight="1">
      <c r="A3" s="207" t="s">
        <v>80</v>
      </c>
      <c r="B3" s="208" t="s">
        <v>261</v>
      </c>
      <c r="C3" s="209" t="s">
        <v>159</v>
      </c>
    </row>
    <row r="4" spans="1:3" ht="15">
      <c r="A4" s="210">
        <v>1</v>
      </c>
      <c r="B4" s="211">
        <v>2</v>
      </c>
      <c r="C4" s="212">
        <v>3</v>
      </c>
    </row>
    <row r="5" spans="1:3" ht="15">
      <c r="A5" s="213" t="s">
        <v>7</v>
      </c>
      <c r="B5" s="214" t="s">
        <v>262</v>
      </c>
      <c r="C5" s="215"/>
    </row>
    <row r="6" spans="1:3" ht="15">
      <c r="A6" s="216" t="s">
        <v>9</v>
      </c>
      <c r="B6" s="214" t="s">
        <v>263</v>
      </c>
      <c r="C6" s="217"/>
    </row>
    <row r="7" spans="1:3" ht="23.25">
      <c r="A7" s="216" t="s">
        <v>11</v>
      </c>
      <c r="B7" s="218" t="s">
        <v>264</v>
      </c>
      <c r="C7" s="217"/>
    </row>
    <row r="8" spans="1:3" ht="15">
      <c r="A8" s="216" t="s">
        <v>21</v>
      </c>
      <c r="B8" s="219" t="s">
        <v>265</v>
      </c>
      <c r="C8" s="217"/>
    </row>
    <row r="9" spans="1:3" ht="15">
      <c r="A9" s="220" t="s">
        <v>29</v>
      </c>
      <c r="B9" s="214" t="s">
        <v>266</v>
      </c>
      <c r="C9" s="221"/>
    </row>
    <row r="10" spans="1:3" ht="15">
      <c r="A10" s="216" t="s">
        <v>51</v>
      </c>
      <c r="B10" s="219" t="s">
        <v>267</v>
      </c>
      <c r="C10" s="217"/>
    </row>
    <row r="11" spans="1:3" ht="15.75" customHeight="1">
      <c r="A11" s="374" t="s">
        <v>268</v>
      </c>
      <c r="B11" s="374"/>
      <c r="C11" s="222">
        <f>SUM(C5:C10)</f>
        <v>0</v>
      </c>
    </row>
    <row r="12" spans="1:3" ht="29.25" customHeight="1">
      <c r="A12" s="375" t="s">
        <v>269</v>
      </c>
      <c r="B12" s="375"/>
      <c r="C12" s="375"/>
    </row>
  </sheetData>
  <sheetProtection selectLockedCells="1" selectUnlockedCells="1"/>
  <mergeCells count="3">
    <mergeCell ref="A1:C1"/>
    <mergeCell ref="A11:B11"/>
    <mergeCell ref="A12:C12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6. melléklet a ...../2012. (....) társulási tanács határozatához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E39" sqref="E39"/>
    </sheetView>
  </sheetViews>
  <sheetFormatPr defaultColWidth="9.00390625" defaultRowHeight="12.75"/>
  <cols>
    <col min="1" max="1" width="5.625" style="185" customWidth="1"/>
    <col min="2" max="2" width="66.875" style="185" customWidth="1"/>
    <col min="3" max="3" width="27.00390625" style="185" customWidth="1"/>
    <col min="4" max="16384" width="9.375" style="185" customWidth="1"/>
  </cols>
  <sheetData>
    <row r="1" spans="1:3" ht="33" customHeight="1">
      <c r="A1" s="367" t="s">
        <v>270</v>
      </c>
      <c r="B1" s="367"/>
      <c r="C1" s="367"/>
    </row>
    <row r="2" spans="1:4" ht="15.75" customHeight="1">
      <c r="A2" s="186"/>
      <c r="B2" s="186"/>
      <c r="C2" s="206" t="s">
        <v>251</v>
      </c>
      <c r="D2" s="187"/>
    </row>
    <row r="3" spans="1:3" ht="26.25" customHeight="1">
      <c r="A3" s="207" t="s">
        <v>80</v>
      </c>
      <c r="B3" s="208" t="s">
        <v>271</v>
      </c>
      <c r="C3" s="209" t="s">
        <v>272</v>
      </c>
    </row>
    <row r="4" spans="1:3" ht="15">
      <c r="A4" s="210">
        <v>1</v>
      </c>
      <c r="B4" s="211">
        <v>2</v>
      </c>
      <c r="C4" s="212">
        <v>3</v>
      </c>
    </row>
    <row r="5" spans="1:3" ht="15">
      <c r="A5" s="213" t="s">
        <v>7</v>
      </c>
      <c r="B5" s="223"/>
      <c r="C5" s="215"/>
    </row>
    <row r="6" spans="1:3" ht="15">
      <c r="A6" s="216" t="s">
        <v>9</v>
      </c>
      <c r="B6" s="224"/>
      <c r="C6" s="217"/>
    </row>
    <row r="7" spans="1:3" ht="15">
      <c r="A7" s="220" t="s">
        <v>11</v>
      </c>
      <c r="B7" s="225"/>
      <c r="C7" s="221"/>
    </row>
    <row r="8" spans="1:3" ht="17.25" customHeight="1">
      <c r="A8" s="210" t="s">
        <v>21</v>
      </c>
      <c r="B8" s="226" t="s">
        <v>273</v>
      </c>
      <c r="C8" s="227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7. melléklet a ...../2012. (....) társulási tanács határozatához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L13" sqref="L13"/>
    </sheetView>
  </sheetViews>
  <sheetFormatPr defaultColWidth="9.00390625" defaultRowHeight="12.75"/>
  <cols>
    <col min="1" max="1" width="38.625" style="228" customWidth="1"/>
    <col min="2" max="5" width="13.875" style="228" customWidth="1"/>
    <col min="6" max="16384" width="9.375" style="228" customWidth="1"/>
  </cols>
  <sheetData>
    <row r="1" spans="1:5" ht="12.75">
      <c r="A1" s="229"/>
      <c r="B1" s="229"/>
      <c r="C1" s="229"/>
      <c r="D1" s="229"/>
      <c r="E1" s="229"/>
    </row>
    <row r="2" spans="1:5" ht="15.75">
      <c r="A2" s="230" t="s">
        <v>274</v>
      </c>
      <c r="B2" s="385"/>
      <c r="C2" s="385"/>
      <c r="D2" s="385"/>
      <c r="E2" s="385"/>
    </row>
    <row r="3" spans="1:5" ht="14.25" customHeight="1">
      <c r="A3" s="229"/>
      <c r="B3" s="229"/>
      <c r="C3" s="229"/>
      <c r="D3" s="386" t="s">
        <v>275</v>
      </c>
      <c r="E3" s="386"/>
    </row>
    <row r="4" spans="1:5" ht="15" customHeight="1">
      <c r="A4" s="231" t="s">
        <v>276</v>
      </c>
      <c r="B4" s="232" t="s">
        <v>255</v>
      </c>
      <c r="C4" s="232" t="s">
        <v>256</v>
      </c>
      <c r="D4" s="232" t="s">
        <v>277</v>
      </c>
      <c r="E4" s="233" t="s">
        <v>278</v>
      </c>
    </row>
    <row r="5" spans="1:5" ht="12.75">
      <c r="A5" s="234" t="s">
        <v>279</v>
      </c>
      <c r="B5" s="235"/>
      <c r="C5" s="235"/>
      <c r="D5" s="235"/>
      <c r="E5" s="236">
        <f aca="true" t="shared" si="0" ref="E5:E11">SUM(B5:D5)</f>
        <v>0</v>
      </c>
    </row>
    <row r="6" spans="1:5" ht="12.75">
      <c r="A6" s="237" t="s">
        <v>280</v>
      </c>
      <c r="B6" s="238"/>
      <c r="C6" s="238"/>
      <c r="D6" s="238"/>
      <c r="E6" s="239">
        <f t="shared" si="0"/>
        <v>0</v>
      </c>
    </row>
    <row r="7" spans="1:5" ht="12.75">
      <c r="A7" s="240" t="s">
        <v>281</v>
      </c>
      <c r="B7" s="241"/>
      <c r="C7" s="241"/>
      <c r="D7" s="241"/>
      <c r="E7" s="242">
        <f t="shared" si="0"/>
        <v>0</v>
      </c>
    </row>
    <row r="8" spans="1:5" ht="12.75">
      <c r="A8" s="240" t="s">
        <v>282</v>
      </c>
      <c r="B8" s="241"/>
      <c r="C8" s="241"/>
      <c r="D8" s="241"/>
      <c r="E8" s="242">
        <f t="shared" si="0"/>
        <v>0</v>
      </c>
    </row>
    <row r="9" spans="1:5" ht="12.75">
      <c r="A9" s="240" t="s">
        <v>283</v>
      </c>
      <c r="B9" s="241"/>
      <c r="C9" s="241"/>
      <c r="D9" s="241"/>
      <c r="E9" s="242">
        <f t="shared" si="0"/>
        <v>0</v>
      </c>
    </row>
    <row r="10" spans="1:5" ht="12.75">
      <c r="A10" s="240" t="s">
        <v>284</v>
      </c>
      <c r="B10" s="241"/>
      <c r="C10" s="241"/>
      <c r="D10" s="241"/>
      <c r="E10" s="242">
        <f t="shared" si="0"/>
        <v>0</v>
      </c>
    </row>
    <row r="11" spans="1:5" ht="12.75">
      <c r="A11" s="243"/>
      <c r="B11" s="244"/>
      <c r="C11" s="244"/>
      <c r="D11" s="244"/>
      <c r="E11" s="242">
        <f t="shared" si="0"/>
        <v>0</v>
      </c>
    </row>
    <row r="12" spans="1:5" ht="12.75">
      <c r="A12" s="245" t="s">
        <v>285</v>
      </c>
      <c r="B12" s="246">
        <f>B5+SUM(B7:B11)</f>
        <v>0</v>
      </c>
      <c r="C12" s="246">
        <f>C5+SUM(C7:C11)</f>
        <v>0</v>
      </c>
      <c r="D12" s="246">
        <f>D5+SUM(D7:D11)</f>
        <v>0</v>
      </c>
      <c r="E12" s="247">
        <f>E5+SUM(E7:E11)</f>
        <v>0</v>
      </c>
    </row>
    <row r="13" spans="1:5" ht="12.75">
      <c r="A13" s="248"/>
      <c r="B13" s="248"/>
      <c r="C13" s="248"/>
      <c r="D13" s="248"/>
      <c r="E13" s="248"/>
    </row>
    <row r="14" spans="1:5" ht="15" customHeight="1">
      <c r="A14" s="231" t="s">
        <v>286</v>
      </c>
      <c r="B14" s="232" t="s">
        <v>255</v>
      </c>
      <c r="C14" s="232" t="s">
        <v>256</v>
      </c>
      <c r="D14" s="232" t="s">
        <v>277</v>
      </c>
      <c r="E14" s="233" t="s">
        <v>278</v>
      </c>
    </row>
    <row r="15" spans="1:5" ht="12.75">
      <c r="A15" s="234" t="s">
        <v>287</v>
      </c>
      <c r="B15" s="235"/>
      <c r="C15" s="235"/>
      <c r="D15" s="235"/>
      <c r="E15" s="236">
        <f aca="true" t="shared" si="1" ref="E15:E21">SUM(B15:D15)</f>
        <v>0</v>
      </c>
    </row>
    <row r="16" spans="1:5" ht="12.75">
      <c r="A16" s="249" t="s">
        <v>288</v>
      </c>
      <c r="B16" s="241"/>
      <c r="C16" s="241"/>
      <c r="D16" s="241"/>
      <c r="E16" s="242">
        <f t="shared" si="1"/>
        <v>0</v>
      </c>
    </row>
    <row r="17" spans="1:5" ht="12.75">
      <c r="A17" s="240" t="s">
        <v>289</v>
      </c>
      <c r="B17" s="241"/>
      <c r="C17" s="241"/>
      <c r="D17" s="241"/>
      <c r="E17" s="242">
        <f t="shared" si="1"/>
        <v>0</v>
      </c>
    </row>
    <row r="18" spans="1:5" ht="12.75">
      <c r="A18" s="240" t="s">
        <v>290</v>
      </c>
      <c r="B18" s="241"/>
      <c r="C18" s="241"/>
      <c r="D18" s="241"/>
      <c r="E18" s="242">
        <f t="shared" si="1"/>
        <v>0</v>
      </c>
    </row>
    <row r="19" spans="1:5" ht="12.75">
      <c r="A19" s="250"/>
      <c r="B19" s="241"/>
      <c r="C19" s="241"/>
      <c r="D19" s="241"/>
      <c r="E19" s="242">
        <f t="shared" si="1"/>
        <v>0</v>
      </c>
    </row>
    <row r="20" spans="1:5" ht="12.75">
      <c r="A20" s="250"/>
      <c r="B20" s="241"/>
      <c r="C20" s="241"/>
      <c r="D20" s="241"/>
      <c r="E20" s="242">
        <f t="shared" si="1"/>
        <v>0</v>
      </c>
    </row>
    <row r="21" spans="1:5" ht="12.75">
      <c r="A21" s="243"/>
      <c r="B21" s="244"/>
      <c r="C21" s="244"/>
      <c r="D21" s="244"/>
      <c r="E21" s="242">
        <f t="shared" si="1"/>
        <v>0</v>
      </c>
    </row>
    <row r="22" spans="1:5" ht="12.75">
      <c r="A22" s="245" t="s">
        <v>291</v>
      </c>
      <c r="B22" s="246">
        <f>SUM(B15:B21)</f>
        <v>0</v>
      </c>
      <c r="C22" s="246">
        <f>SUM(C15:C21)</f>
        <v>0</v>
      </c>
      <c r="D22" s="246">
        <f>SUM(D15:D21)</f>
        <v>0</v>
      </c>
      <c r="E22" s="247">
        <f>SUM(E15:E21)</f>
        <v>0</v>
      </c>
    </row>
    <row r="23" spans="1:5" ht="12.75">
      <c r="A23" s="229"/>
      <c r="B23" s="229"/>
      <c r="C23" s="229"/>
      <c r="D23" s="229"/>
      <c r="E23" s="229"/>
    </row>
    <row r="24" spans="1:5" ht="12.75">
      <c r="A24" s="229"/>
      <c r="B24" s="229"/>
      <c r="C24" s="229"/>
      <c r="D24" s="229"/>
      <c r="E24" s="229"/>
    </row>
    <row r="25" spans="1:5" ht="15.75" customHeight="1">
      <c r="A25" s="230" t="s">
        <v>274</v>
      </c>
      <c r="B25" s="385"/>
      <c r="C25" s="385"/>
      <c r="D25" s="385"/>
      <c r="E25" s="385"/>
    </row>
    <row r="26" spans="1:5" ht="14.25" customHeight="1">
      <c r="A26" s="229"/>
      <c r="B26" s="229"/>
      <c r="C26" s="229"/>
      <c r="D26" s="386" t="s">
        <v>275</v>
      </c>
      <c r="E26" s="386"/>
    </row>
    <row r="27" spans="1:5" ht="12.75">
      <c r="A27" s="231" t="s">
        <v>276</v>
      </c>
      <c r="B27" s="232" t="s">
        <v>255</v>
      </c>
      <c r="C27" s="232" t="s">
        <v>256</v>
      </c>
      <c r="D27" s="232" t="s">
        <v>277</v>
      </c>
      <c r="E27" s="233" t="s">
        <v>278</v>
      </c>
    </row>
    <row r="28" spans="1:5" ht="12.75">
      <c r="A28" s="234" t="s">
        <v>279</v>
      </c>
      <c r="B28" s="235"/>
      <c r="C28" s="235"/>
      <c r="D28" s="235"/>
      <c r="E28" s="236">
        <f aca="true" t="shared" si="2" ref="E28:E34">SUM(B28:D28)</f>
        <v>0</v>
      </c>
    </row>
    <row r="29" spans="1:5" ht="12.75">
      <c r="A29" s="237" t="s">
        <v>280</v>
      </c>
      <c r="B29" s="238"/>
      <c r="C29" s="238"/>
      <c r="D29" s="238"/>
      <c r="E29" s="239">
        <f t="shared" si="2"/>
        <v>0</v>
      </c>
    </row>
    <row r="30" spans="1:5" ht="12.75">
      <c r="A30" s="240" t="s">
        <v>281</v>
      </c>
      <c r="B30" s="241"/>
      <c r="C30" s="241"/>
      <c r="D30" s="241"/>
      <c r="E30" s="242">
        <f t="shared" si="2"/>
        <v>0</v>
      </c>
    </row>
    <row r="31" spans="1:5" ht="12.75">
      <c r="A31" s="240" t="s">
        <v>282</v>
      </c>
      <c r="B31" s="241"/>
      <c r="C31" s="241"/>
      <c r="D31" s="241"/>
      <c r="E31" s="242">
        <f t="shared" si="2"/>
        <v>0</v>
      </c>
    </row>
    <row r="32" spans="1:5" ht="12.75">
      <c r="A32" s="240" t="s">
        <v>283</v>
      </c>
      <c r="B32" s="241"/>
      <c r="C32" s="241"/>
      <c r="D32" s="241"/>
      <c r="E32" s="242">
        <f t="shared" si="2"/>
        <v>0</v>
      </c>
    </row>
    <row r="33" spans="1:5" ht="12.75">
      <c r="A33" s="240" t="s">
        <v>284</v>
      </c>
      <c r="B33" s="241"/>
      <c r="C33" s="241"/>
      <c r="D33" s="241"/>
      <c r="E33" s="242">
        <f t="shared" si="2"/>
        <v>0</v>
      </c>
    </row>
    <row r="34" spans="1:5" ht="12.75">
      <c r="A34" s="243"/>
      <c r="B34" s="244"/>
      <c r="C34" s="244"/>
      <c r="D34" s="244"/>
      <c r="E34" s="242">
        <f t="shared" si="2"/>
        <v>0</v>
      </c>
    </row>
    <row r="35" spans="1:5" ht="12.75">
      <c r="A35" s="245" t="s">
        <v>285</v>
      </c>
      <c r="B35" s="246">
        <f>B28+SUM(B30:B34)</f>
        <v>0</v>
      </c>
      <c r="C35" s="246">
        <f>C28+SUM(C30:C34)</f>
        <v>0</v>
      </c>
      <c r="D35" s="246">
        <f>D28+SUM(D30:D34)</f>
        <v>0</v>
      </c>
      <c r="E35" s="247">
        <f>E28+SUM(E30:E34)</f>
        <v>0</v>
      </c>
    </row>
    <row r="36" spans="1:5" ht="12.75">
      <c r="A36" s="248"/>
      <c r="B36" s="248"/>
      <c r="C36" s="248"/>
      <c r="D36" s="248"/>
      <c r="E36" s="248"/>
    </row>
    <row r="37" spans="1:5" ht="12.75">
      <c r="A37" s="231" t="s">
        <v>286</v>
      </c>
      <c r="B37" s="232" t="s">
        <v>255</v>
      </c>
      <c r="C37" s="232" t="s">
        <v>256</v>
      </c>
      <c r="D37" s="232" t="s">
        <v>277</v>
      </c>
      <c r="E37" s="233" t="s">
        <v>278</v>
      </c>
    </row>
    <row r="38" spans="1:5" ht="12.75">
      <c r="A38" s="234" t="s">
        <v>287</v>
      </c>
      <c r="B38" s="235"/>
      <c r="C38" s="235"/>
      <c r="D38" s="235"/>
      <c r="E38" s="236">
        <f aca="true" t="shared" si="3" ref="E38:E44">SUM(B38:D38)</f>
        <v>0</v>
      </c>
    </row>
    <row r="39" spans="1:5" ht="12.75">
      <c r="A39" s="249" t="s">
        <v>288</v>
      </c>
      <c r="B39" s="241"/>
      <c r="C39" s="241"/>
      <c r="D39" s="241"/>
      <c r="E39" s="242">
        <f t="shared" si="3"/>
        <v>0</v>
      </c>
    </row>
    <row r="40" spans="1:5" ht="12.75">
      <c r="A40" s="240" t="s">
        <v>289</v>
      </c>
      <c r="B40" s="241"/>
      <c r="C40" s="241"/>
      <c r="D40" s="241"/>
      <c r="E40" s="242">
        <f t="shared" si="3"/>
        <v>0</v>
      </c>
    </row>
    <row r="41" spans="1:5" ht="12.75">
      <c r="A41" s="240" t="s">
        <v>290</v>
      </c>
      <c r="B41" s="241"/>
      <c r="C41" s="241"/>
      <c r="D41" s="241"/>
      <c r="E41" s="242">
        <f t="shared" si="3"/>
        <v>0</v>
      </c>
    </row>
    <row r="42" spans="1:5" ht="12.75">
      <c r="A42" s="250"/>
      <c r="B42" s="241"/>
      <c r="C42" s="241"/>
      <c r="D42" s="241"/>
      <c r="E42" s="242">
        <f t="shared" si="3"/>
        <v>0</v>
      </c>
    </row>
    <row r="43" spans="1:5" ht="12.75">
      <c r="A43" s="250"/>
      <c r="B43" s="241"/>
      <c r="C43" s="241"/>
      <c r="D43" s="241"/>
      <c r="E43" s="242">
        <f t="shared" si="3"/>
        <v>0</v>
      </c>
    </row>
    <row r="44" spans="1:5" ht="12.75">
      <c r="A44" s="243"/>
      <c r="B44" s="244"/>
      <c r="C44" s="244"/>
      <c r="D44" s="244"/>
      <c r="E44" s="242">
        <f t="shared" si="3"/>
        <v>0</v>
      </c>
    </row>
    <row r="45" spans="1:5" ht="12.75">
      <c r="A45" s="245" t="s">
        <v>291</v>
      </c>
      <c r="B45" s="246">
        <f>SUM(B38:B44)</f>
        <v>0</v>
      </c>
      <c r="C45" s="246">
        <f>SUM(C38:C44)</f>
        <v>0</v>
      </c>
      <c r="D45" s="246">
        <f>SUM(D38:D44)</f>
        <v>0</v>
      </c>
      <c r="E45" s="247">
        <f>SUM(E38:E44)</f>
        <v>0</v>
      </c>
    </row>
    <row r="46" spans="1:5" ht="12.75">
      <c r="A46" s="229"/>
      <c r="B46" s="229"/>
      <c r="C46" s="229"/>
      <c r="D46" s="229"/>
      <c r="E46" s="229"/>
    </row>
    <row r="47" spans="1:5" ht="15.75">
      <c r="A47" s="380" t="s">
        <v>292</v>
      </c>
      <c r="B47" s="380"/>
      <c r="C47" s="380"/>
      <c r="D47" s="380"/>
      <c r="E47" s="380"/>
    </row>
    <row r="48" spans="1:5" ht="12.75">
      <c r="A48" s="229"/>
      <c r="B48" s="229"/>
      <c r="C48" s="229"/>
      <c r="D48" s="229"/>
      <c r="E48" s="229"/>
    </row>
    <row r="49" spans="1:8" ht="13.5" customHeight="1">
      <c r="A49" s="381" t="s">
        <v>293</v>
      </c>
      <c r="B49" s="381"/>
      <c r="C49" s="381"/>
      <c r="D49" s="382" t="s">
        <v>294</v>
      </c>
      <c r="E49" s="382"/>
      <c r="H49" s="251"/>
    </row>
    <row r="50" spans="1:5" ht="12.75" customHeight="1">
      <c r="A50" s="383"/>
      <c r="B50" s="383"/>
      <c r="C50" s="383"/>
      <c r="D50" s="384"/>
      <c r="E50" s="384"/>
    </row>
    <row r="51" spans="1:5" ht="13.5" customHeight="1">
      <c r="A51" s="376"/>
      <c r="B51" s="376"/>
      <c r="C51" s="376"/>
      <c r="D51" s="377"/>
      <c r="E51" s="377"/>
    </row>
    <row r="52" spans="1:5" ht="13.5" customHeight="1">
      <c r="A52" s="378" t="s">
        <v>291</v>
      </c>
      <c r="B52" s="378"/>
      <c r="C52" s="378"/>
      <c r="D52" s="379">
        <f>SUM(D50:E51)</f>
        <v>0</v>
      </c>
      <c r="E52" s="379"/>
    </row>
  </sheetData>
  <sheetProtection sheet="1"/>
  <mergeCells count="13">
    <mergeCell ref="B2:E2"/>
    <mergeCell ref="D3:E3"/>
    <mergeCell ref="B25:E25"/>
    <mergeCell ref="D26:E26"/>
    <mergeCell ref="A47:E47"/>
    <mergeCell ref="A49:C49"/>
    <mergeCell ref="D49:E49"/>
    <mergeCell ref="A50:C50"/>
    <mergeCell ref="D50:E50"/>
    <mergeCell ref="A51:C51"/>
    <mergeCell ref="D51:E51"/>
    <mergeCell ref="A52:C52"/>
    <mergeCell ref="D52:E52"/>
  </mergeCells>
  <conditionalFormatting sqref="B12:E12 B22:E22 B35:E35 B45:E45 D52:E52 E5:E12 E15:E22 E28:E35 E38:E45">
    <cfRule type="cellIs" priority="1" dxfId="0" operator="equal" stopIfTrue="1">
      <formula>0</formula>
    </cfRule>
  </conditionalFormatting>
  <printOptions horizontalCentered="1"/>
  <pageMargins left="0.7875" right="0.7875" top="1.35" bottom="0.9840277777777777" header="0.38" footer="0.5118055555555555"/>
  <pageSetup horizontalDpi="300" verticalDpi="3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……/2012. (….) társulási tanács határozatához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Csüllögné Szitás Andrea</cp:lastModifiedBy>
  <cp:lastPrinted>2013-04-19T08:04:40Z</cp:lastPrinted>
  <dcterms:modified xsi:type="dcterms:W3CDTF">2013-04-19T08:05:17Z</dcterms:modified>
  <cp:category/>
  <cp:version/>
  <cp:contentType/>
  <cp:contentStatus/>
</cp:coreProperties>
</file>