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<sst xmlns="http://schemas.openxmlformats.org/spreadsheetml/2006/main" count="85" uniqueCount="85">
  <si>
    <t>A Kht 2012. évi pénzügyi terve</t>
  </si>
  <si>
    <t>Igazgatás 2012. évi terv</t>
  </si>
  <si>
    <t>Sportcsarnok 2012. évi terv</t>
  </si>
  <si>
    <t>Várfürdő-Uszoda 2012. évi terv</t>
  </si>
  <si>
    <t>Vármotel 2012. évi terv</t>
  </si>
  <si>
    <t>Lovaspálya 2012. évi terv</t>
  </si>
  <si>
    <t>Várétterem 2012. évi terv</t>
  </si>
  <si>
    <t>Sportpálya 2012. évi terv</t>
  </si>
  <si>
    <t>Camping 2012. évi terv</t>
  </si>
  <si>
    <t>Sörsátor 2012. évi terv</t>
  </si>
  <si>
    <t>ICE'N'GO 2012. évi terv</t>
  </si>
  <si>
    <t>ÖSSZESEN 2012. évi terv</t>
  </si>
  <si>
    <t>01. Belföldi értékesítés nettó árbevétele</t>
  </si>
  <si>
    <t>02. Exportértékesítés nettó árbevétele</t>
  </si>
  <si>
    <t>I. Értékesítés nettó árbevétele (01+02)</t>
  </si>
  <si>
    <t>03. Saját termelésű készletek állományvált.</t>
  </si>
  <si>
    <t>04. Saját előállítású eszközök aktivált értéke</t>
  </si>
  <si>
    <t>II. Aktivált saját telj. értéke (+03+04)</t>
  </si>
  <si>
    <t>III. Egyéb bevételek</t>
  </si>
  <si>
    <t>Ebből: visszaírt értékvesztés</t>
  </si>
  <si>
    <t>05. Anyagköltség</t>
  </si>
  <si>
    <t>Ebből: - alapanyagok</t>
  </si>
  <si>
    <t xml:space="preserve">          - gázköltség</t>
  </si>
  <si>
    <t xml:space="preserve">          - elektromos áram</t>
  </si>
  <si>
    <t xml:space="preserve">          - vízdij</t>
  </si>
  <si>
    <t xml:space="preserve">          - üzemanyag</t>
  </si>
  <si>
    <t xml:space="preserve">          - tisztitószerek, fertőtlenitők</t>
  </si>
  <si>
    <t xml:space="preserve">          - irodaszer, nyomtatvány</t>
  </si>
  <si>
    <t xml:space="preserve">          - munkaruha, védőruha</t>
  </si>
  <si>
    <t xml:space="preserve">          - intézménynek fiz.vizsg.dij</t>
  </si>
  <si>
    <t xml:space="preserve">          - egyéb anyagköltség</t>
  </si>
  <si>
    <t>06. Igénybe vett szolgáltatások értéke</t>
  </si>
  <si>
    <t>Ebből: - más váll-nak fiz.szállitási ksg.</t>
  </si>
  <si>
    <t xml:space="preserve">          - bérleti dijak</t>
  </si>
  <si>
    <t xml:space="preserve">          - karbantartási, javitási ksg-k</t>
  </si>
  <si>
    <t xml:space="preserve">          - hirdetés, reklám</t>
  </si>
  <si>
    <t xml:space="preserve">          - oktatás és továbbképzés</t>
  </si>
  <si>
    <t xml:space="preserve">          - utazási és kiküldetési ksg-k</t>
  </si>
  <si>
    <t xml:space="preserve">          - könyvelési ksg-k</t>
  </si>
  <si>
    <t xml:space="preserve">          - könyvvizsgálat ksg-i</t>
  </si>
  <si>
    <t xml:space="preserve">          - postai ksg-k</t>
  </si>
  <si>
    <t xml:space="preserve">          - telefon ksg-k</t>
  </si>
  <si>
    <t xml:space="preserve">          - Internet előfizetés</t>
  </si>
  <si>
    <t xml:space="preserve">          - ügyvédi, közjegyzői dij</t>
  </si>
  <si>
    <t xml:space="preserve">          - szakkönyvek, közlönyök, folyóiratok</t>
  </si>
  <si>
    <t xml:space="preserve">          - vizvizsgálati dij</t>
  </si>
  <si>
    <t xml:space="preserve">          - vagyonvédelmi szolgáltatás</t>
  </si>
  <si>
    <t xml:space="preserve">          - egyéb szolgáltatás</t>
  </si>
  <si>
    <t>07. Egyéb szolgáltatások értéke</t>
  </si>
  <si>
    <t>Ebből: - hatósági dijak, illetékek</t>
  </si>
  <si>
    <t xml:space="preserve">          - biztositási dijak</t>
  </si>
  <si>
    <t xml:space="preserve">          - bankköltségek</t>
  </si>
  <si>
    <t>08. Eladott áruk beszerzési értéke</t>
  </si>
  <si>
    <t>09. Eladott (közvetített) szolg. értéke</t>
  </si>
  <si>
    <t>IV. Anyagjellegű ráford. (05+06+07+08+09)</t>
  </si>
  <si>
    <t>10. Bérköltség</t>
  </si>
  <si>
    <t>Ebből: - alapbérek</t>
  </si>
  <si>
    <t xml:space="preserve">          - bérpótlékok</t>
  </si>
  <si>
    <t xml:space="preserve">          - prémiumok, jutalmak</t>
  </si>
  <si>
    <t xml:space="preserve">          - egyéb bérek</t>
  </si>
  <si>
    <t>11. Személyi jellegű egyéb kifizetések</t>
  </si>
  <si>
    <t>Ebből: - étkezési hozzájárulás</t>
  </si>
  <si>
    <t xml:space="preserve">          - gk.költségtéritések</t>
  </si>
  <si>
    <t xml:space="preserve">          - munkáltatói TP hozzájárulás</t>
  </si>
  <si>
    <t xml:space="preserve">          - reprezentáció</t>
  </si>
  <si>
    <t xml:space="preserve">          - munkába járás ksg-ei</t>
  </si>
  <si>
    <t>12. Bérjárulékok</t>
  </si>
  <si>
    <t xml:space="preserve">          - egészségügyi hozzájárulás</t>
  </si>
  <si>
    <t xml:space="preserve">          - szakképzési hozzájárulás</t>
  </si>
  <si>
    <t>V. Személyi jellegű ráford. (10+11+12)</t>
  </si>
  <si>
    <t>VI. Értékcsökkenési leírás</t>
  </si>
  <si>
    <t>VII. Egyéb ráfordítások</t>
  </si>
  <si>
    <t>Ebből: - értékvesztés</t>
  </si>
  <si>
    <t>Ebből: - iparüzési adó</t>
  </si>
  <si>
    <t xml:space="preserve">          - kommunális adó</t>
  </si>
  <si>
    <t xml:space="preserve">          - épitmény adó</t>
  </si>
  <si>
    <t xml:space="preserve">          - idegenforg-i adó</t>
  </si>
  <si>
    <t xml:space="preserve">          - gépjármü adó</t>
  </si>
  <si>
    <t xml:space="preserve">          - egyéb</t>
  </si>
  <si>
    <t xml:space="preserve">          - le nem vonható ÁFA</t>
  </si>
  <si>
    <t>A. Üzemi  tev. eredm. (I+II+III-IV-V-VI-VII)</t>
  </si>
  <si>
    <t>Halasztott bev.(amortizáció)</t>
  </si>
  <si>
    <t>Működési támogatás</t>
  </si>
  <si>
    <t>EREDMÉNY</t>
  </si>
  <si>
    <t>Ebből: - Szoc. hj. adó (27 %)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</si>
</sst>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i/>
      <sz val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 vertical="top" wrapText="1"/>
    </xf>
    <xf numFmtId="3" fontId="7" fillId="0" borderId="10" xfId="0" applyNumberFormat="1" applyFont="1" applyBorder="1" applyAlignment="1">
      <alignment vertical="top" wrapText="1"/>
    </xf>
    <xf numFmtId="3" fontId="0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O58" sqref="O58"/>
    </sheetView>
  </sheetViews>
  <sheetFormatPr defaultColWidth="9.00390625" defaultRowHeight="12.75"/>
  <cols>
    <col min="1" max="1" width="38.00390625" style="0" customWidth="1"/>
    <col min="2" max="2" width="15.125" style="0" customWidth="1"/>
    <col min="3" max="3" width="13.375" style="0" customWidth="1"/>
    <col min="4" max="4" width="16.125" style="0" bestFit="1" customWidth="1"/>
    <col min="5" max="5" width="14.875" style="0" customWidth="1"/>
    <col min="6" max="7" width="16.25390625" style="0" customWidth="1"/>
    <col min="8" max="8" width="16.00390625" style="0" customWidth="1"/>
    <col min="9" max="9" width="14.25390625" style="0" customWidth="1"/>
    <col min="10" max="10" width="13.75390625" style="0" customWidth="1"/>
    <col min="11" max="11" width="14.125" style="0" customWidth="1"/>
    <col min="12" max="12" width="16.75390625" style="0" customWidth="1"/>
  </cols>
  <sheetData>
    <row r="1" spans="1:12" ht="12.7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5.5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3" t="s">
        <v>11</v>
      </c>
    </row>
    <row r="3" spans="1:12" ht="12.7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6"/>
    </row>
    <row r="4" spans="1:12" ht="12.75">
      <c r="A4" s="7" t="s">
        <v>12</v>
      </c>
      <c r="B4" s="8">
        <v>0</v>
      </c>
      <c r="C4" s="8">
        <v>15000000</v>
      </c>
      <c r="D4" s="8">
        <v>115000000</v>
      </c>
      <c r="E4" s="8">
        <v>7500000</v>
      </c>
      <c r="F4" s="8">
        <v>0</v>
      </c>
      <c r="G4" s="8">
        <v>0</v>
      </c>
      <c r="H4" s="8">
        <v>7000000</v>
      </c>
      <c r="I4" s="8">
        <v>15500000</v>
      </c>
      <c r="J4" s="8">
        <v>3500000</v>
      </c>
      <c r="K4" s="8">
        <v>3500000</v>
      </c>
      <c r="L4" s="8">
        <f aca="true" t="shared" si="0" ref="L4:L22">B4+C4+E4+F4+G4+H4+I4+J4+K4+D4</f>
        <v>167000000</v>
      </c>
    </row>
    <row r="5" spans="1:12" ht="12.75">
      <c r="A5" s="7" t="s">
        <v>13</v>
      </c>
      <c r="B5" s="5"/>
      <c r="C5" s="5"/>
      <c r="D5" s="5"/>
      <c r="E5" s="5"/>
      <c r="F5" s="5"/>
      <c r="G5" s="5"/>
      <c r="H5" s="5"/>
      <c r="I5" s="5"/>
      <c r="J5" s="5"/>
      <c r="K5" s="5"/>
      <c r="L5" s="8">
        <f t="shared" si="0"/>
        <v>0</v>
      </c>
    </row>
    <row r="6" spans="1:12" ht="13.5">
      <c r="A6" s="9" t="s">
        <v>14</v>
      </c>
      <c r="B6" s="10">
        <f aca="true" t="shared" si="1" ref="B6:K6">SUM(B4:B5)</f>
        <v>0</v>
      </c>
      <c r="C6" s="10">
        <f t="shared" si="1"/>
        <v>15000000</v>
      </c>
      <c r="D6" s="10">
        <f t="shared" si="1"/>
        <v>115000000</v>
      </c>
      <c r="E6" s="10">
        <f t="shared" si="1"/>
        <v>7500000</v>
      </c>
      <c r="F6" s="10">
        <f t="shared" si="1"/>
        <v>0</v>
      </c>
      <c r="G6" s="10">
        <f t="shared" si="1"/>
        <v>0</v>
      </c>
      <c r="H6" s="10">
        <f t="shared" si="1"/>
        <v>7000000</v>
      </c>
      <c r="I6" s="10">
        <f t="shared" si="1"/>
        <v>15500000</v>
      </c>
      <c r="J6" s="10">
        <f t="shared" si="1"/>
        <v>3500000</v>
      </c>
      <c r="K6" s="10">
        <f t="shared" si="1"/>
        <v>3500000</v>
      </c>
      <c r="L6" s="10">
        <f t="shared" si="0"/>
        <v>167000000</v>
      </c>
    </row>
    <row r="7" spans="1:12" ht="12.75">
      <c r="A7" s="7" t="s">
        <v>15</v>
      </c>
      <c r="B7" s="5"/>
      <c r="C7" s="5"/>
      <c r="D7" s="5"/>
      <c r="E7" s="5"/>
      <c r="F7" s="5"/>
      <c r="G7" s="5"/>
      <c r="H7" s="5"/>
      <c r="I7" s="5"/>
      <c r="J7" s="5"/>
      <c r="K7" s="5"/>
      <c r="L7" s="8">
        <f t="shared" si="0"/>
        <v>0</v>
      </c>
    </row>
    <row r="8" spans="1:12" ht="12.75">
      <c r="A8" s="7" t="s">
        <v>16</v>
      </c>
      <c r="B8" s="5"/>
      <c r="C8" s="5"/>
      <c r="D8" s="5"/>
      <c r="E8" s="5"/>
      <c r="F8" s="5"/>
      <c r="G8" s="5"/>
      <c r="H8" s="5"/>
      <c r="I8" s="5"/>
      <c r="J8" s="5"/>
      <c r="K8" s="5"/>
      <c r="L8" s="8">
        <f t="shared" si="0"/>
        <v>0</v>
      </c>
    </row>
    <row r="9" spans="1:12" ht="13.5">
      <c r="A9" s="9" t="s">
        <v>17</v>
      </c>
      <c r="B9" s="10">
        <v>0</v>
      </c>
      <c r="C9" s="10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f t="shared" si="0"/>
        <v>0</v>
      </c>
    </row>
    <row r="10" spans="1:12" ht="13.5">
      <c r="A10" s="9" t="s">
        <v>18</v>
      </c>
      <c r="B10" s="11">
        <v>0</v>
      </c>
      <c r="C10" s="11">
        <v>0</v>
      </c>
      <c r="D10" s="11">
        <v>500000</v>
      </c>
      <c r="E10" s="11">
        <v>350000</v>
      </c>
      <c r="F10" s="11">
        <v>0</v>
      </c>
      <c r="G10" s="11">
        <v>0</v>
      </c>
      <c r="H10" s="11">
        <v>0</v>
      </c>
      <c r="I10" s="11">
        <v>1500000</v>
      </c>
      <c r="J10" s="11">
        <v>0</v>
      </c>
      <c r="K10" s="11">
        <v>0</v>
      </c>
      <c r="L10" s="10">
        <f t="shared" si="0"/>
        <v>2350000</v>
      </c>
    </row>
    <row r="11" spans="1:12" ht="12.75">
      <c r="A11" s="7" t="s">
        <v>19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8">
        <f t="shared" si="0"/>
        <v>0</v>
      </c>
    </row>
    <row r="12" spans="1:12" ht="12.75">
      <c r="A12" s="7" t="s">
        <v>20</v>
      </c>
      <c r="B12" s="8">
        <f>SUM(B13:B22)</f>
        <v>240000</v>
      </c>
      <c r="C12" s="8">
        <f aca="true" t="shared" si="2" ref="C12:K12">SUM(C13:C22)</f>
        <v>11660000</v>
      </c>
      <c r="D12" s="8">
        <f t="shared" si="2"/>
        <v>56100000</v>
      </c>
      <c r="E12" s="8">
        <f t="shared" si="2"/>
        <v>980000</v>
      </c>
      <c r="F12" s="8">
        <f t="shared" si="2"/>
        <v>10000</v>
      </c>
      <c r="G12" s="8">
        <f t="shared" si="2"/>
        <v>0</v>
      </c>
      <c r="H12" s="8">
        <f t="shared" si="2"/>
        <v>50000</v>
      </c>
      <c r="I12" s="8">
        <f t="shared" si="2"/>
        <v>1570000</v>
      </c>
      <c r="J12" s="8">
        <f t="shared" si="2"/>
        <v>55000</v>
      </c>
      <c r="K12" s="8">
        <f t="shared" si="2"/>
        <v>55000</v>
      </c>
      <c r="L12" s="8">
        <f t="shared" si="0"/>
        <v>70720000</v>
      </c>
    </row>
    <row r="13" spans="1:12" ht="12.75">
      <c r="A13" s="7" t="s">
        <v>21</v>
      </c>
      <c r="B13" s="8">
        <v>0</v>
      </c>
      <c r="C13" s="8"/>
      <c r="D13" s="8"/>
      <c r="E13" s="8">
        <v>0</v>
      </c>
      <c r="F13" s="8">
        <v>0</v>
      </c>
      <c r="G13" s="8"/>
      <c r="H13" s="8">
        <v>0</v>
      </c>
      <c r="I13" s="8">
        <v>0</v>
      </c>
      <c r="J13" s="8">
        <v>0</v>
      </c>
      <c r="K13" s="8">
        <v>0</v>
      </c>
      <c r="L13" s="8">
        <f t="shared" si="0"/>
        <v>0</v>
      </c>
    </row>
    <row r="14" spans="1:12" ht="12.75">
      <c r="A14" s="7" t="s">
        <v>22</v>
      </c>
      <c r="B14" s="8">
        <v>0</v>
      </c>
      <c r="C14" s="8">
        <v>8500000</v>
      </c>
      <c r="D14" s="8">
        <v>11000000</v>
      </c>
      <c r="E14" s="8">
        <v>100000</v>
      </c>
      <c r="F14" s="8">
        <v>0</v>
      </c>
      <c r="G14" s="8"/>
      <c r="H14" s="8">
        <v>0</v>
      </c>
      <c r="I14" s="8">
        <v>300000</v>
      </c>
      <c r="J14" s="8">
        <v>0</v>
      </c>
      <c r="K14" s="8">
        <v>0</v>
      </c>
      <c r="L14" s="8">
        <f t="shared" si="0"/>
        <v>19900000</v>
      </c>
    </row>
    <row r="15" spans="1:12" ht="12.75">
      <c r="A15" s="7" t="s">
        <v>23</v>
      </c>
      <c r="B15" s="8">
        <v>0</v>
      </c>
      <c r="C15" s="8">
        <v>2500000</v>
      </c>
      <c r="D15" s="8">
        <v>30000000</v>
      </c>
      <c r="E15" s="8">
        <v>350000</v>
      </c>
      <c r="F15" s="8">
        <v>5000</v>
      </c>
      <c r="G15" s="8"/>
      <c r="H15" s="8">
        <v>0</v>
      </c>
      <c r="I15" s="8">
        <v>400000</v>
      </c>
      <c r="J15" s="8">
        <v>30000</v>
      </c>
      <c r="K15" s="8">
        <v>30000</v>
      </c>
      <c r="L15" s="8">
        <f t="shared" si="0"/>
        <v>33315000</v>
      </c>
    </row>
    <row r="16" spans="1:12" ht="12.75">
      <c r="A16" s="7" t="s">
        <v>24</v>
      </c>
      <c r="B16" s="8">
        <v>0</v>
      </c>
      <c r="C16" s="8">
        <v>300000</v>
      </c>
      <c r="D16" s="8">
        <v>6000000</v>
      </c>
      <c r="E16" s="8">
        <v>100000</v>
      </c>
      <c r="F16" s="8">
        <v>5000</v>
      </c>
      <c r="G16" s="8"/>
      <c r="H16" s="8">
        <v>0</v>
      </c>
      <c r="I16" s="8">
        <v>500000</v>
      </c>
      <c r="J16" s="8">
        <v>0</v>
      </c>
      <c r="K16" s="8">
        <v>0</v>
      </c>
      <c r="L16" s="8">
        <f t="shared" si="0"/>
        <v>6905000</v>
      </c>
    </row>
    <row r="17" spans="1:12" ht="12.75">
      <c r="A17" s="7" t="s">
        <v>25</v>
      </c>
      <c r="B17" s="8">
        <v>0</v>
      </c>
      <c r="C17" s="8">
        <v>0</v>
      </c>
      <c r="D17" s="8">
        <v>150000</v>
      </c>
      <c r="E17" s="8">
        <v>20000</v>
      </c>
      <c r="F17" s="8">
        <v>0</v>
      </c>
      <c r="G17" s="8"/>
      <c r="H17" s="8">
        <v>50000</v>
      </c>
      <c r="I17" s="8">
        <v>50000</v>
      </c>
      <c r="J17" s="8">
        <v>0</v>
      </c>
      <c r="K17" s="8">
        <v>0</v>
      </c>
      <c r="L17" s="8">
        <f t="shared" si="0"/>
        <v>270000</v>
      </c>
    </row>
    <row r="18" spans="1:12" ht="12.75">
      <c r="A18" s="7" t="s">
        <v>26</v>
      </c>
      <c r="B18" s="8">
        <v>20000</v>
      </c>
      <c r="C18" s="8">
        <v>200000</v>
      </c>
      <c r="D18" s="8">
        <v>3500000</v>
      </c>
      <c r="E18" s="8">
        <v>150000</v>
      </c>
      <c r="F18" s="8">
        <v>0</v>
      </c>
      <c r="G18" s="8"/>
      <c r="H18" s="8">
        <v>0</v>
      </c>
      <c r="I18" s="8">
        <v>200000</v>
      </c>
      <c r="J18" s="8">
        <v>10000</v>
      </c>
      <c r="K18" s="8">
        <v>10000</v>
      </c>
      <c r="L18" s="8">
        <f t="shared" si="0"/>
        <v>4090000</v>
      </c>
    </row>
    <row r="19" spans="1:12" ht="12.75">
      <c r="A19" s="7" t="s">
        <v>27</v>
      </c>
      <c r="B19" s="8">
        <v>200000</v>
      </c>
      <c r="C19" s="8">
        <v>10000</v>
      </c>
      <c r="D19" s="8">
        <v>200000</v>
      </c>
      <c r="E19" s="8">
        <v>10000</v>
      </c>
      <c r="F19" s="8">
        <v>0</v>
      </c>
      <c r="G19" s="8"/>
      <c r="H19" s="8">
        <v>0</v>
      </c>
      <c r="I19" s="8">
        <v>20000</v>
      </c>
      <c r="J19" s="8">
        <v>5000</v>
      </c>
      <c r="K19" s="8">
        <v>5000</v>
      </c>
      <c r="L19" s="8">
        <f t="shared" si="0"/>
        <v>450000</v>
      </c>
    </row>
    <row r="20" spans="1:12" ht="12.75">
      <c r="A20" s="7" t="s">
        <v>28</v>
      </c>
      <c r="B20" s="8">
        <v>0</v>
      </c>
      <c r="C20" s="8">
        <v>0</v>
      </c>
      <c r="D20" s="8">
        <v>250000</v>
      </c>
      <c r="E20" s="8">
        <v>0</v>
      </c>
      <c r="F20" s="8">
        <v>0</v>
      </c>
      <c r="G20" s="8"/>
      <c r="H20" s="8">
        <v>0</v>
      </c>
      <c r="I20" s="8">
        <v>0</v>
      </c>
      <c r="J20" s="8">
        <v>0</v>
      </c>
      <c r="K20" s="8">
        <v>0</v>
      </c>
      <c r="L20" s="8">
        <f t="shared" si="0"/>
        <v>250000</v>
      </c>
    </row>
    <row r="21" spans="1:12" ht="12.75">
      <c r="A21" s="7" t="s">
        <v>29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/>
      <c r="H21" s="8">
        <v>0</v>
      </c>
      <c r="I21" s="8">
        <v>0</v>
      </c>
      <c r="J21" s="8">
        <v>0</v>
      </c>
      <c r="K21" s="8">
        <v>0</v>
      </c>
      <c r="L21" s="8">
        <f t="shared" si="0"/>
        <v>0</v>
      </c>
    </row>
    <row r="22" spans="1:12" ht="12.75">
      <c r="A22" s="7" t="s">
        <v>30</v>
      </c>
      <c r="B22" s="8">
        <v>20000</v>
      </c>
      <c r="C22" s="8">
        <v>150000</v>
      </c>
      <c r="D22" s="8">
        <v>5000000</v>
      </c>
      <c r="E22" s="8">
        <v>250000</v>
      </c>
      <c r="F22" s="8">
        <v>0</v>
      </c>
      <c r="G22" s="8"/>
      <c r="H22" s="8">
        <v>0</v>
      </c>
      <c r="I22" s="8">
        <v>100000</v>
      </c>
      <c r="J22" s="8">
        <v>10000</v>
      </c>
      <c r="K22" s="8">
        <v>10000</v>
      </c>
      <c r="L22" s="8">
        <f t="shared" si="0"/>
        <v>5540000</v>
      </c>
    </row>
    <row r="23" spans="1:12" ht="12.75">
      <c r="A23" s="7" t="s">
        <v>31</v>
      </c>
      <c r="B23" s="8">
        <f aca="true" t="shared" si="3" ref="B23:L23">B24+B25+B26+B27+B28+B29+B30+B31+B32+B33+B34+B35+B36+B37+B38+B39</f>
        <v>5575000</v>
      </c>
      <c r="C23" s="8">
        <f t="shared" si="3"/>
        <v>1210000</v>
      </c>
      <c r="D23" s="8">
        <f t="shared" si="3"/>
        <v>18310000</v>
      </c>
      <c r="E23" s="8">
        <f t="shared" si="3"/>
        <v>1765000</v>
      </c>
      <c r="F23" s="8">
        <f t="shared" si="3"/>
        <v>10000</v>
      </c>
      <c r="G23" s="8">
        <f t="shared" si="3"/>
        <v>0</v>
      </c>
      <c r="H23" s="8">
        <f t="shared" si="3"/>
        <v>50000</v>
      </c>
      <c r="I23" s="8">
        <f t="shared" si="3"/>
        <v>950000</v>
      </c>
      <c r="J23" s="8">
        <f t="shared" si="3"/>
        <v>15000</v>
      </c>
      <c r="K23" s="8">
        <f t="shared" si="3"/>
        <v>15000</v>
      </c>
      <c r="L23" s="8">
        <f t="shared" si="3"/>
        <v>27900000</v>
      </c>
    </row>
    <row r="24" spans="1:12" ht="12.75">
      <c r="A24" s="7" t="s">
        <v>32</v>
      </c>
      <c r="B24" s="8">
        <v>0</v>
      </c>
      <c r="C24" s="8">
        <v>0</v>
      </c>
      <c r="D24" s="8">
        <v>50000</v>
      </c>
      <c r="E24" s="8">
        <v>30000</v>
      </c>
      <c r="F24" s="8"/>
      <c r="G24" s="8"/>
      <c r="H24" s="8"/>
      <c r="I24" s="8"/>
      <c r="J24" s="8">
        <v>0</v>
      </c>
      <c r="K24" s="8"/>
      <c r="L24" s="8">
        <f aca="true" t="shared" si="4" ref="L24:L52">B24+C24+E24+F24+G24+H24+I24+J24+K24+D24</f>
        <v>80000</v>
      </c>
    </row>
    <row r="25" spans="1:12" ht="12.75">
      <c r="A25" s="7" t="s">
        <v>33</v>
      </c>
      <c r="B25" s="8">
        <v>15000</v>
      </c>
      <c r="C25" s="8">
        <v>60000</v>
      </c>
      <c r="D25" s="8">
        <v>350000</v>
      </c>
      <c r="E25" s="8">
        <v>0</v>
      </c>
      <c r="F25" s="8"/>
      <c r="G25" s="8"/>
      <c r="H25" s="8"/>
      <c r="I25" s="8"/>
      <c r="J25" s="8">
        <v>0</v>
      </c>
      <c r="K25" s="8"/>
      <c r="L25" s="8">
        <f t="shared" si="4"/>
        <v>425000</v>
      </c>
    </row>
    <row r="26" spans="1:12" ht="12.75">
      <c r="A26" s="7" t="s">
        <v>34</v>
      </c>
      <c r="B26" s="8">
        <v>50000</v>
      </c>
      <c r="C26" s="8">
        <v>1000000</v>
      </c>
      <c r="D26" s="8">
        <v>6000000</v>
      </c>
      <c r="E26" s="8">
        <v>1000000</v>
      </c>
      <c r="F26" s="8">
        <v>10000</v>
      </c>
      <c r="G26" s="8"/>
      <c r="H26" s="8">
        <v>50000</v>
      </c>
      <c r="I26" s="8">
        <v>500000</v>
      </c>
      <c r="J26" s="8">
        <v>5000</v>
      </c>
      <c r="K26" s="8">
        <v>5000</v>
      </c>
      <c r="L26" s="8">
        <f t="shared" si="4"/>
        <v>8620000</v>
      </c>
    </row>
    <row r="27" spans="1:12" ht="12.75">
      <c r="A27" s="7" t="s">
        <v>35</v>
      </c>
      <c r="B27" s="8">
        <v>0</v>
      </c>
      <c r="C27" s="8">
        <v>50000</v>
      </c>
      <c r="D27" s="8">
        <v>1140000</v>
      </c>
      <c r="E27" s="8">
        <v>100000</v>
      </c>
      <c r="F27" s="8"/>
      <c r="G27" s="8"/>
      <c r="H27" s="8"/>
      <c r="I27" s="8">
        <v>200000</v>
      </c>
      <c r="J27" s="8">
        <v>10000</v>
      </c>
      <c r="K27" s="8">
        <v>10000</v>
      </c>
      <c r="L27" s="8">
        <f t="shared" si="4"/>
        <v>1510000</v>
      </c>
    </row>
    <row r="28" spans="1:12" ht="12.75">
      <c r="A28" s="7" t="s">
        <v>36</v>
      </c>
      <c r="B28" s="8">
        <v>0</v>
      </c>
      <c r="C28" s="8">
        <v>0</v>
      </c>
      <c r="D28" s="8">
        <v>320000</v>
      </c>
      <c r="E28" s="8">
        <v>0</v>
      </c>
      <c r="F28" s="8"/>
      <c r="G28" s="8"/>
      <c r="H28" s="8"/>
      <c r="I28" s="8"/>
      <c r="J28" s="8">
        <v>0</v>
      </c>
      <c r="K28" s="8"/>
      <c r="L28" s="8">
        <f t="shared" si="4"/>
        <v>320000</v>
      </c>
    </row>
    <row r="29" spans="1:12" ht="12.75">
      <c r="A29" s="7" t="s">
        <v>37</v>
      </c>
      <c r="B29" s="8">
        <v>680000</v>
      </c>
      <c r="C29" s="8">
        <v>0</v>
      </c>
      <c r="D29" s="8">
        <v>120000</v>
      </c>
      <c r="E29" s="8">
        <v>0</v>
      </c>
      <c r="F29" s="8"/>
      <c r="G29" s="8"/>
      <c r="H29" s="8"/>
      <c r="I29" s="8"/>
      <c r="J29" s="8">
        <v>0</v>
      </c>
      <c r="K29" s="8"/>
      <c r="L29" s="8">
        <f t="shared" si="4"/>
        <v>800000</v>
      </c>
    </row>
    <row r="30" spans="1:12" ht="12.75">
      <c r="A30" s="7" t="s">
        <v>38</v>
      </c>
      <c r="B30" s="8">
        <v>1080000</v>
      </c>
      <c r="C30" s="8">
        <v>0</v>
      </c>
      <c r="D30" s="8">
        <v>0</v>
      </c>
      <c r="E30" s="8">
        <v>0</v>
      </c>
      <c r="F30" s="8">
        <v>0</v>
      </c>
      <c r="G30" s="8"/>
      <c r="H30" s="8">
        <v>0</v>
      </c>
      <c r="I30" s="8">
        <v>0</v>
      </c>
      <c r="J30" s="8">
        <v>0</v>
      </c>
      <c r="K30" s="8"/>
      <c r="L30" s="8">
        <f t="shared" si="4"/>
        <v>1080000</v>
      </c>
    </row>
    <row r="31" spans="1:12" ht="12.75">
      <c r="A31" s="7" t="s">
        <v>39</v>
      </c>
      <c r="B31" s="8">
        <v>950000</v>
      </c>
      <c r="C31" s="8">
        <v>0</v>
      </c>
      <c r="D31" s="8">
        <v>0</v>
      </c>
      <c r="E31" s="8">
        <v>0</v>
      </c>
      <c r="F31" s="8">
        <v>0</v>
      </c>
      <c r="G31" s="8"/>
      <c r="H31" s="8">
        <v>0</v>
      </c>
      <c r="I31" s="8">
        <v>0</v>
      </c>
      <c r="J31" s="8">
        <v>0</v>
      </c>
      <c r="K31" s="8"/>
      <c r="L31" s="8">
        <f t="shared" si="4"/>
        <v>950000</v>
      </c>
    </row>
    <row r="32" spans="1:12" ht="12.75">
      <c r="A32" s="7" t="s">
        <v>40</v>
      </c>
      <c r="B32" s="8">
        <v>120000</v>
      </c>
      <c r="C32" s="8">
        <v>0</v>
      </c>
      <c r="D32" s="8">
        <v>20000</v>
      </c>
      <c r="E32" s="8">
        <v>0</v>
      </c>
      <c r="F32" s="8">
        <v>0</v>
      </c>
      <c r="G32" s="8"/>
      <c r="H32" s="8"/>
      <c r="I32" s="8"/>
      <c r="J32" s="8">
        <v>0</v>
      </c>
      <c r="K32" s="8"/>
      <c r="L32" s="8">
        <f t="shared" si="4"/>
        <v>140000</v>
      </c>
    </row>
    <row r="33" spans="1:12" ht="12.75">
      <c r="A33" s="7" t="s">
        <v>41</v>
      </c>
      <c r="B33" s="8">
        <v>600000</v>
      </c>
      <c r="C33" s="8">
        <v>0</v>
      </c>
      <c r="D33" s="8">
        <v>100000</v>
      </c>
      <c r="E33" s="8">
        <v>60000</v>
      </c>
      <c r="F33" s="8">
        <v>0</v>
      </c>
      <c r="G33" s="8"/>
      <c r="H33" s="8"/>
      <c r="I33" s="8">
        <v>0</v>
      </c>
      <c r="J33" s="8">
        <v>0</v>
      </c>
      <c r="K33" s="8"/>
      <c r="L33" s="8">
        <f t="shared" si="4"/>
        <v>760000</v>
      </c>
    </row>
    <row r="34" spans="1:12" ht="12.75">
      <c r="A34" s="7" t="s">
        <v>42</v>
      </c>
      <c r="B34" s="8">
        <v>100000</v>
      </c>
      <c r="C34" s="8">
        <v>0</v>
      </c>
      <c r="D34" s="8">
        <v>0</v>
      </c>
      <c r="E34" s="8">
        <v>0</v>
      </c>
      <c r="F34" s="8">
        <v>0</v>
      </c>
      <c r="G34" s="8"/>
      <c r="H34" s="8"/>
      <c r="I34" s="8"/>
      <c r="J34" s="8">
        <v>0</v>
      </c>
      <c r="K34" s="8"/>
      <c r="L34" s="8">
        <f t="shared" si="4"/>
        <v>100000</v>
      </c>
    </row>
    <row r="35" spans="1:12" ht="12.75">
      <c r="A35" s="7" t="s">
        <v>43</v>
      </c>
      <c r="B35" s="8">
        <v>960000</v>
      </c>
      <c r="C35" s="8">
        <v>0</v>
      </c>
      <c r="D35" s="8">
        <v>360000</v>
      </c>
      <c r="E35" s="8">
        <v>75000</v>
      </c>
      <c r="F35" s="8">
        <v>0</v>
      </c>
      <c r="G35" s="8"/>
      <c r="H35" s="8">
        <v>0</v>
      </c>
      <c r="I35" s="8">
        <v>0</v>
      </c>
      <c r="J35" s="8">
        <v>0</v>
      </c>
      <c r="K35" s="8"/>
      <c r="L35" s="8">
        <f t="shared" si="4"/>
        <v>1395000</v>
      </c>
    </row>
    <row r="36" spans="1:12" ht="12.75">
      <c r="A36" s="7" t="s">
        <v>44</v>
      </c>
      <c r="B36" s="8">
        <v>20000</v>
      </c>
      <c r="C36" s="8">
        <v>0</v>
      </c>
      <c r="D36" s="8">
        <v>0</v>
      </c>
      <c r="E36" s="8">
        <v>0</v>
      </c>
      <c r="F36" s="8">
        <v>0</v>
      </c>
      <c r="G36" s="8"/>
      <c r="H36" s="8"/>
      <c r="I36" s="8"/>
      <c r="J36" s="8">
        <v>0</v>
      </c>
      <c r="K36" s="8"/>
      <c r="L36" s="8">
        <f t="shared" si="4"/>
        <v>20000</v>
      </c>
    </row>
    <row r="37" spans="1:12" ht="12.75">
      <c r="A37" s="7" t="s">
        <v>45</v>
      </c>
      <c r="B37" s="8"/>
      <c r="C37" s="8"/>
      <c r="D37" s="8">
        <v>2400000</v>
      </c>
      <c r="E37" s="8"/>
      <c r="F37" s="8"/>
      <c r="G37" s="8"/>
      <c r="H37" s="8"/>
      <c r="I37" s="8"/>
      <c r="J37" s="8"/>
      <c r="K37" s="8"/>
      <c r="L37" s="8">
        <f t="shared" si="4"/>
        <v>2400000</v>
      </c>
    </row>
    <row r="38" spans="1:12" ht="12.75">
      <c r="A38" s="7" t="s">
        <v>46</v>
      </c>
      <c r="B38" s="8">
        <v>0</v>
      </c>
      <c r="C38" s="8">
        <v>0</v>
      </c>
      <c r="D38" s="8">
        <v>1300000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f t="shared" si="4"/>
        <v>1300000</v>
      </c>
    </row>
    <row r="39" spans="1:12" ht="12.75">
      <c r="A39" s="7" t="s">
        <v>47</v>
      </c>
      <c r="B39" s="8">
        <v>1000000</v>
      </c>
      <c r="C39" s="8">
        <v>100000</v>
      </c>
      <c r="D39" s="8">
        <v>6150000</v>
      </c>
      <c r="E39" s="8">
        <v>500000</v>
      </c>
      <c r="F39" s="8">
        <v>0</v>
      </c>
      <c r="G39" s="8"/>
      <c r="H39" s="8">
        <v>0</v>
      </c>
      <c r="I39" s="8">
        <v>250000</v>
      </c>
      <c r="J39" s="8">
        <v>0</v>
      </c>
      <c r="K39" s="8"/>
      <c r="L39" s="8">
        <f t="shared" si="4"/>
        <v>8000000</v>
      </c>
    </row>
    <row r="40" spans="1:12" ht="12.75">
      <c r="A40" s="7" t="s">
        <v>48</v>
      </c>
      <c r="B40" s="8">
        <f aca="true" t="shared" si="5" ref="B40:K40">B41+B42+B43</f>
        <v>900000</v>
      </c>
      <c r="C40" s="8">
        <f t="shared" si="5"/>
        <v>220000</v>
      </c>
      <c r="D40" s="8">
        <f t="shared" si="5"/>
        <v>2400000</v>
      </c>
      <c r="E40" s="8">
        <f t="shared" si="5"/>
        <v>50000</v>
      </c>
      <c r="F40" s="8">
        <f t="shared" si="5"/>
        <v>25000</v>
      </c>
      <c r="G40" s="8">
        <f t="shared" si="5"/>
        <v>0</v>
      </c>
      <c r="H40" s="8">
        <f t="shared" si="5"/>
        <v>12000</v>
      </c>
      <c r="I40" s="8">
        <f t="shared" si="5"/>
        <v>50000</v>
      </c>
      <c r="J40" s="8">
        <f t="shared" si="5"/>
        <v>0</v>
      </c>
      <c r="K40" s="8">
        <f t="shared" si="5"/>
        <v>0</v>
      </c>
      <c r="L40" s="8">
        <f t="shared" si="4"/>
        <v>3657000</v>
      </c>
    </row>
    <row r="41" spans="1:12" ht="12.75">
      <c r="A41" s="7" t="s">
        <v>49</v>
      </c>
      <c r="B41" s="8">
        <v>200000</v>
      </c>
      <c r="C41" s="8"/>
      <c r="D41" s="8">
        <v>2000000</v>
      </c>
      <c r="E41" s="8"/>
      <c r="F41" s="8"/>
      <c r="G41" s="8"/>
      <c r="H41" s="8"/>
      <c r="I41" s="8"/>
      <c r="J41" s="8"/>
      <c r="K41" s="8"/>
      <c r="L41" s="8">
        <f t="shared" si="4"/>
        <v>2200000</v>
      </c>
    </row>
    <row r="42" spans="1:12" ht="12.75">
      <c r="A42" s="7" t="s">
        <v>50</v>
      </c>
      <c r="B42" s="8">
        <v>0</v>
      </c>
      <c r="C42" s="8">
        <v>220000</v>
      </c>
      <c r="D42" s="8">
        <v>400000</v>
      </c>
      <c r="E42" s="8">
        <v>50000</v>
      </c>
      <c r="F42" s="8">
        <v>25000</v>
      </c>
      <c r="G42" s="8"/>
      <c r="H42" s="8">
        <v>12000</v>
      </c>
      <c r="I42" s="8">
        <v>50000</v>
      </c>
      <c r="J42" s="8"/>
      <c r="K42" s="8"/>
      <c r="L42" s="8">
        <f t="shared" si="4"/>
        <v>757000</v>
      </c>
    </row>
    <row r="43" spans="1:12" ht="12.75">
      <c r="A43" s="7" t="s">
        <v>51</v>
      </c>
      <c r="B43" s="8">
        <v>700000</v>
      </c>
      <c r="C43" s="8"/>
      <c r="D43" s="8"/>
      <c r="E43" s="8"/>
      <c r="F43" s="8"/>
      <c r="G43" s="8"/>
      <c r="H43" s="8"/>
      <c r="I43" s="8"/>
      <c r="J43" s="8"/>
      <c r="K43" s="8"/>
      <c r="L43" s="8">
        <f t="shared" si="4"/>
        <v>700000</v>
      </c>
    </row>
    <row r="44" spans="1:12" ht="12.75">
      <c r="A44" s="7" t="s">
        <v>52</v>
      </c>
      <c r="B44" s="8">
        <v>0</v>
      </c>
      <c r="C44" s="8"/>
      <c r="D44" s="8"/>
      <c r="E44" s="8">
        <v>0</v>
      </c>
      <c r="F44" s="8"/>
      <c r="G44" s="8"/>
      <c r="H44" s="8"/>
      <c r="I44" s="8"/>
      <c r="J44" s="8">
        <v>2000000</v>
      </c>
      <c r="K44" s="8">
        <v>2200000</v>
      </c>
      <c r="L44" s="8">
        <f t="shared" si="4"/>
        <v>4200000</v>
      </c>
    </row>
    <row r="45" spans="1:12" ht="12.75">
      <c r="A45" s="7" t="s">
        <v>53</v>
      </c>
      <c r="B45" s="8">
        <v>0</v>
      </c>
      <c r="C45" s="8"/>
      <c r="D45" s="8"/>
      <c r="E45" s="8"/>
      <c r="F45" s="8"/>
      <c r="G45" s="8"/>
      <c r="H45" s="8"/>
      <c r="I45" s="8"/>
      <c r="J45" s="8"/>
      <c r="K45" s="8"/>
      <c r="L45" s="8">
        <f t="shared" si="4"/>
        <v>0</v>
      </c>
    </row>
    <row r="46" spans="1:12" ht="13.5">
      <c r="A46" s="9" t="s">
        <v>54</v>
      </c>
      <c r="B46" s="10">
        <f aca="true" t="shared" si="6" ref="B46:I46">B45+B44+B40+B23+B12</f>
        <v>6715000</v>
      </c>
      <c r="C46" s="10">
        <f t="shared" si="6"/>
        <v>13090000</v>
      </c>
      <c r="D46" s="10">
        <f t="shared" si="6"/>
        <v>76810000</v>
      </c>
      <c r="E46" s="10">
        <f t="shared" si="6"/>
        <v>2795000</v>
      </c>
      <c r="F46" s="10">
        <f t="shared" si="6"/>
        <v>45000</v>
      </c>
      <c r="G46" s="10">
        <f t="shared" si="6"/>
        <v>0</v>
      </c>
      <c r="H46" s="10">
        <f t="shared" si="6"/>
        <v>112000</v>
      </c>
      <c r="I46" s="10">
        <f t="shared" si="6"/>
        <v>2570000</v>
      </c>
      <c r="J46" s="10">
        <f>J45+J44+J40+J23+J12</f>
        <v>2070000</v>
      </c>
      <c r="K46" s="10">
        <f>K45+K44+K40+K23+K12</f>
        <v>2270000</v>
      </c>
      <c r="L46" s="10">
        <f t="shared" si="4"/>
        <v>106477000</v>
      </c>
    </row>
    <row r="47" spans="1:12" ht="12.75">
      <c r="A47" s="7" t="s">
        <v>55</v>
      </c>
      <c r="B47" s="8">
        <f aca="true" t="shared" si="7" ref="B47:K47">B48+B49+B50+B51</f>
        <v>12100000</v>
      </c>
      <c r="C47" s="8">
        <f t="shared" si="7"/>
        <v>1350000</v>
      </c>
      <c r="D47" s="8">
        <f t="shared" si="7"/>
        <v>26000000</v>
      </c>
      <c r="E47" s="8">
        <f t="shared" si="7"/>
        <v>3600000</v>
      </c>
      <c r="F47" s="8">
        <f t="shared" si="7"/>
        <v>0</v>
      </c>
      <c r="G47" s="8">
        <f t="shared" si="7"/>
        <v>0</v>
      </c>
      <c r="H47" s="8">
        <f t="shared" si="7"/>
        <v>864000</v>
      </c>
      <c r="I47" s="8">
        <f t="shared" si="7"/>
        <v>950000</v>
      </c>
      <c r="J47" s="8">
        <f t="shared" si="7"/>
        <v>650000</v>
      </c>
      <c r="K47" s="8">
        <f t="shared" si="7"/>
        <v>650000</v>
      </c>
      <c r="L47" s="8">
        <f t="shared" si="4"/>
        <v>46164000</v>
      </c>
    </row>
    <row r="48" spans="1:12" ht="12.75">
      <c r="A48" s="7" t="s">
        <v>56</v>
      </c>
      <c r="B48" s="8">
        <v>11500000</v>
      </c>
      <c r="C48" s="8">
        <v>1350000</v>
      </c>
      <c r="D48" s="8">
        <v>26000000</v>
      </c>
      <c r="E48" s="8">
        <v>3600000</v>
      </c>
      <c r="F48" s="8">
        <v>0</v>
      </c>
      <c r="G48" s="8"/>
      <c r="H48" s="8">
        <v>864000</v>
      </c>
      <c r="I48" s="8">
        <v>950000</v>
      </c>
      <c r="J48" s="8">
        <v>650000</v>
      </c>
      <c r="K48" s="8">
        <v>650000</v>
      </c>
      <c r="L48" s="8">
        <f t="shared" si="4"/>
        <v>45564000</v>
      </c>
    </row>
    <row r="49" spans="1:12" ht="12.75">
      <c r="A49" s="7" t="s">
        <v>57</v>
      </c>
      <c r="B49" s="8"/>
      <c r="C49" s="8"/>
      <c r="D49" s="8">
        <v>0</v>
      </c>
      <c r="E49" s="8"/>
      <c r="F49" s="8"/>
      <c r="G49" s="8"/>
      <c r="H49" s="8"/>
      <c r="I49" s="8"/>
      <c r="J49" s="8"/>
      <c r="K49" s="8"/>
      <c r="L49" s="8">
        <f t="shared" si="4"/>
        <v>0</v>
      </c>
    </row>
    <row r="50" spans="1:12" ht="12.75">
      <c r="A50" s="7" t="s">
        <v>58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>
        <f t="shared" si="4"/>
        <v>0</v>
      </c>
    </row>
    <row r="51" spans="1:12" ht="12.75">
      <c r="A51" s="7" t="s">
        <v>59</v>
      </c>
      <c r="B51" s="8">
        <v>600000</v>
      </c>
      <c r="C51" s="8"/>
      <c r="D51" s="8"/>
      <c r="E51" s="8"/>
      <c r="F51" s="8">
        <v>0</v>
      </c>
      <c r="G51" s="8"/>
      <c r="H51" s="8"/>
      <c r="I51" s="8"/>
      <c r="J51" s="8"/>
      <c r="K51" s="8"/>
      <c r="L51" s="8">
        <f t="shared" si="4"/>
        <v>600000</v>
      </c>
    </row>
    <row r="52" spans="1:12" ht="12.75">
      <c r="A52" s="7" t="s">
        <v>60</v>
      </c>
      <c r="B52" s="8">
        <f aca="true" t="shared" si="8" ref="B52:K52">B53+B54+B55+B56+B57</f>
        <v>0</v>
      </c>
      <c r="C52" s="8">
        <f t="shared" si="8"/>
        <v>0</v>
      </c>
      <c r="D52" s="8">
        <f t="shared" si="8"/>
        <v>75000</v>
      </c>
      <c r="E52" s="8">
        <f t="shared" si="8"/>
        <v>0</v>
      </c>
      <c r="F52" s="8">
        <f t="shared" si="8"/>
        <v>0</v>
      </c>
      <c r="G52" s="8">
        <f t="shared" si="8"/>
        <v>0</v>
      </c>
      <c r="H52" s="8">
        <f t="shared" si="8"/>
        <v>0</v>
      </c>
      <c r="I52" s="8">
        <f t="shared" si="8"/>
        <v>0</v>
      </c>
      <c r="J52" s="8">
        <f t="shared" si="8"/>
        <v>0</v>
      </c>
      <c r="K52" s="8">
        <f t="shared" si="8"/>
        <v>0</v>
      </c>
      <c r="L52" s="8">
        <f t="shared" si="4"/>
        <v>75000</v>
      </c>
    </row>
    <row r="53" spans="1:12" ht="12.75">
      <c r="A53" s="7" t="s">
        <v>61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/>
      <c r="H53" s="8">
        <v>0</v>
      </c>
      <c r="I53" s="8">
        <v>0</v>
      </c>
      <c r="J53" s="8"/>
      <c r="K53" s="8"/>
      <c r="L53" s="8">
        <v>0</v>
      </c>
    </row>
    <row r="54" spans="1:12" ht="12.75">
      <c r="A54" s="7" t="s">
        <v>62</v>
      </c>
      <c r="B54" s="8">
        <v>0</v>
      </c>
      <c r="C54" s="8"/>
      <c r="D54" s="8">
        <v>0</v>
      </c>
      <c r="E54" s="8">
        <v>0</v>
      </c>
      <c r="F54" s="8"/>
      <c r="G54" s="8"/>
      <c r="H54" s="8"/>
      <c r="I54" s="8"/>
      <c r="J54" s="8"/>
      <c r="K54" s="8"/>
      <c r="L54" s="8">
        <v>0</v>
      </c>
    </row>
    <row r="55" spans="1:12" ht="12.75">
      <c r="A55" s="7" t="s">
        <v>63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>
        <f>B55+C55+E55+F55+G55+H55+I55+J55+K55+D55</f>
        <v>0</v>
      </c>
    </row>
    <row r="56" spans="1:12" ht="12.75">
      <c r="A56" s="7" t="s">
        <v>64</v>
      </c>
      <c r="B56" s="8">
        <v>0</v>
      </c>
      <c r="C56" s="8"/>
      <c r="D56" s="8"/>
      <c r="E56" s="8"/>
      <c r="F56" s="8"/>
      <c r="G56" s="8"/>
      <c r="H56" s="8"/>
      <c r="I56" s="8"/>
      <c r="J56" s="8"/>
      <c r="K56" s="8"/>
      <c r="L56" s="8">
        <v>0</v>
      </c>
    </row>
    <row r="57" spans="1:12" ht="12.75">
      <c r="A57" s="7" t="s">
        <v>65</v>
      </c>
      <c r="B57" s="8"/>
      <c r="C57" s="8"/>
      <c r="D57" s="8">
        <v>75000</v>
      </c>
      <c r="E57" s="8">
        <v>0</v>
      </c>
      <c r="F57" s="8"/>
      <c r="G57" s="8"/>
      <c r="H57" s="8"/>
      <c r="I57" s="8"/>
      <c r="J57" s="8"/>
      <c r="K57" s="8"/>
      <c r="L57" s="8">
        <f aca="true" t="shared" si="9" ref="L57:L70">B57+C57+E57+F57+G57+H57+I57+J57+K57+D57</f>
        <v>75000</v>
      </c>
    </row>
    <row r="58" spans="1:12" ht="12.75">
      <c r="A58" s="7" t="s">
        <v>66</v>
      </c>
      <c r="B58" s="8">
        <f aca="true" t="shared" si="10" ref="B58:K58">B59+B60+B61</f>
        <v>3281500</v>
      </c>
      <c r="C58" s="8">
        <f t="shared" si="10"/>
        <v>241250</v>
      </c>
      <c r="D58" s="8">
        <f t="shared" si="10"/>
        <v>5590000</v>
      </c>
      <c r="E58" s="8">
        <f t="shared" si="10"/>
        <v>774000</v>
      </c>
      <c r="F58" s="8">
        <f t="shared" si="10"/>
        <v>0</v>
      </c>
      <c r="G58" s="8">
        <f t="shared" si="10"/>
        <v>0</v>
      </c>
      <c r="H58" s="8">
        <f t="shared" si="10"/>
        <v>154360</v>
      </c>
      <c r="I58" s="8">
        <f t="shared" si="10"/>
        <v>169765</v>
      </c>
      <c r="J58" s="8">
        <f t="shared" si="10"/>
        <v>116150</v>
      </c>
      <c r="K58" s="8">
        <f t="shared" si="10"/>
        <v>116150</v>
      </c>
      <c r="L58" s="8">
        <f t="shared" si="9"/>
        <v>10443175</v>
      </c>
    </row>
    <row r="59" spans="1:12" ht="12.75">
      <c r="A59" s="7" t="s">
        <v>84</v>
      </c>
      <c r="B59" s="8">
        <v>3100000</v>
      </c>
      <c r="C59" s="8">
        <v>221000</v>
      </c>
      <c r="D59" s="8">
        <v>5200000</v>
      </c>
      <c r="E59" s="8">
        <v>720000</v>
      </c>
      <c r="F59" s="8">
        <f>F47*29/100</f>
        <v>0</v>
      </c>
      <c r="G59" s="8">
        <f>G47*29/100</f>
        <v>0</v>
      </c>
      <c r="H59" s="8">
        <v>141400</v>
      </c>
      <c r="I59" s="8">
        <v>155515</v>
      </c>
      <c r="J59" s="8">
        <v>106400</v>
      </c>
      <c r="K59" s="8">
        <v>106400</v>
      </c>
      <c r="L59" s="8">
        <f t="shared" si="9"/>
        <v>9750715</v>
      </c>
    </row>
    <row r="60" spans="1:12" ht="12.75">
      <c r="A60" s="7" t="s">
        <v>67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/>
      <c r="H60" s="8">
        <v>0</v>
      </c>
      <c r="I60" s="8">
        <v>0</v>
      </c>
      <c r="J60" s="8"/>
      <c r="K60" s="8"/>
      <c r="L60" s="8">
        <f t="shared" si="9"/>
        <v>0</v>
      </c>
    </row>
    <row r="61" spans="1:12" ht="12.75">
      <c r="A61" s="7" t="s">
        <v>68</v>
      </c>
      <c r="B61" s="8">
        <v>181500</v>
      </c>
      <c r="C61" s="5">
        <v>20250</v>
      </c>
      <c r="D61" s="5">
        <v>390000</v>
      </c>
      <c r="E61" s="5">
        <v>54000</v>
      </c>
      <c r="F61" s="5"/>
      <c r="G61" s="5"/>
      <c r="H61" s="5">
        <v>12960</v>
      </c>
      <c r="I61" s="5">
        <v>14250</v>
      </c>
      <c r="J61" s="5">
        <v>9750</v>
      </c>
      <c r="K61" s="5">
        <v>9750</v>
      </c>
      <c r="L61" s="8">
        <f t="shared" si="9"/>
        <v>692460</v>
      </c>
    </row>
    <row r="62" spans="1:12" ht="13.5">
      <c r="A62" s="9" t="s">
        <v>69</v>
      </c>
      <c r="B62" s="10">
        <f aca="true" t="shared" si="11" ref="B62:K62">B58+B52+B47</f>
        <v>15381500</v>
      </c>
      <c r="C62" s="10">
        <f t="shared" si="11"/>
        <v>1591250</v>
      </c>
      <c r="D62" s="10">
        <f t="shared" si="11"/>
        <v>31665000</v>
      </c>
      <c r="E62" s="10">
        <f t="shared" si="11"/>
        <v>4374000</v>
      </c>
      <c r="F62" s="10">
        <f t="shared" si="11"/>
        <v>0</v>
      </c>
      <c r="G62" s="10">
        <f t="shared" si="11"/>
        <v>0</v>
      </c>
      <c r="H62" s="10">
        <f t="shared" si="11"/>
        <v>1018360</v>
      </c>
      <c r="I62" s="10">
        <f t="shared" si="11"/>
        <v>1119765</v>
      </c>
      <c r="J62" s="10">
        <f t="shared" si="11"/>
        <v>766150</v>
      </c>
      <c r="K62" s="10">
        <f t="shared" si="11"/>
        <v>766150</v>
      </c>
      <c r="L62" s="8">
        <f t="shared" si="9"/>
        <v>56682175</v>
      </c>
    </row>
    <row r="63" spans="1:12" ht="13.5">
      <c r="A63" s="9" t="s">
        <v>70</v>
      </c>
      <c r="B63" s="10">
        <v>0</v>
      </c>
      <c r="C63" s="10">
        <v>0</v>
      </c>
      <c r="D63" s="10">
        <v>39500000</v>
      </c>
      <c r="E63" s="10">
        <v>0</v>
      </c>
      <c r="F63" s="10"/>
      <c r="G63" s="10">
        <v>86600</v>
      </c>
      <c r="H63" s="10">
        <v>0</v>
      </c>
      <c r="I63" s="10">
        <v>0</v>
      </c>
      <c r="J63" s="10">
        <v>0</v>
      </c>
      <c r="K63" s="10">
        <v>0</v>
      </c>
      <c r="L63" s="8">
        <f t="shared" si="9"/>
        <v>39586600</v>
      </c>
    </row>
    <row r="64" spans="1:12" ht="13.5">
      <c r="A64" s="9" t="s">
        <v>71</v>
      </c>
      <c r="B64" s="10">
        <f aca="true" t="shared" si="12" ref="B64:K64">B66+B67+B68+B69+B70+B71+B72</f>
        <v>3500000</v>
      </c>
      <c r="C64" s="10">
        <f t="shared" si="12"/>
        <v>0</v>
      </c>
      <c r="D64" s="10">
        <f t="shared" si="12"/>
        <v>0</v>
      </c>
      <c r="E64" s="10">
        <f t="shared" si="12"/>
        <v>900000</v>
      </c>
      <c r="F64" s="10">
        <f t="shared" si="12"/>
        <v>0</v>
      </c>
      <c r="G64" s="10">
        <f t="shared" si="12"/>
        <v>0</v>
      </c>
      <c r="H64" s="10">
        <f t="shared" si="12"/>
        <v>0</v>
      </c>
      <c r="I64" s="10">
        <f t="shared" si="12"/>
        <v>1500000</v>
      </c>
      <c r="J64" s="10">
        <f t="shared" si="12"/>
        <v>0</v>
      </c>
      <c r="K64" s="10">
        <f t="shared" si="12"/>
        <v>0</v>
      </c>
      <c r="L64" s="8">
        <f t="shared" si="9"/>
        <v>5900000</v>
      </c>
    </row>
    <row r="65" spans="1:12" ht="12.75">
      <c r="A65" s="7" t="s">
        <v>72</v>
      </c>
      <c r="B65" s="5"/>
      <c r="C65" s="8"/>
      <c r="D65" s="8"/>
      <c r="E65" s="8"/>
      <c r="F65" s="8"/>
      <c r="G65" s="8"/>
      <c r="H65" s="8"/>
      <c r="I65" s="8"/>
      <c r="J65" s="8"/>
      <c r="K65" s="8"/>
      <c r="L65" s="8">
        <f t="shared" si="9"/>
        <v>0</v>
      </c>
    </row>
    <row r="66" spans="1:12" ht="12.75">
      <c r="A66" s="7" t="s">
        <v>73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>
        <f t="shared" si="9"/>
        <v>0</v>
      </c>
    </row>
    <row r="67" spans="1:12" ht="12.75">
      <c r="A67" s="7" t="s">
        <v>74</v>
      </c>
      <c r="B67" s="8"/>
      <c r="C67" s="8"/>
      <c r="D67" s="8"/>
      <c r="E67" s="8"/>
      <c r="F67" s="8"/>
      <c r="G67" s="8"/>
      <c r="H67" s="8"/>
      <c r="I67" s="8"/>
      <c r="J67" s="8"/>
      <c r="K67" s="8"/>
      <c r="L67" s="8">
        <f t="shared" si="9"/>
        <v>0</v>
      </c>
    </row>
    <row r="68" spans="1:12" ht="12.75">
      <c r="A68" s="7" t="s">
        <v>75</v>
      </c>
      <c r="B68" s="8"/>
      <c r="C68" s="12"/>
      <c r="D68" s="12"/>
      <c r="E68" s="12"/>
      <c r="F68" s="12"/>
      <c r="G68" s="12"/>
      <c r="H68" s="12"/>
      <c r="I68" s="12"/>
      <c r="J68" s="12"/>
      <c r="K68" s="12"/>
      <c r="L68" s="8">
        <f t="shared" si="9"/>
        <v>0</v>
      </c>
    </row>
    <row r="69" spans="1:12" ht="12.75">
      <c r="A69" s="7" t="s">
        <v>76</v>
      </c>
      <c r="B69" s="8"/>
      <c r="C69" s="12"/>
      <c r="D69" s="12"/>
      <c r="E69" s="12">
        <v>900000</v>
      </c>
      <c r="F69" s="12"/>
      <c r="G69" s="12"/>
      <c r="H69" s="12"/>
      <c r="I69" s="12">
        <v>1500000</v>
      </c>
      <c r="J69" s="12"/>
      <c r="K69" s="12"/>
      <c r="L69" s="8">
        <f t="shared" si="9"/>
        <v>2400000</v>
      </c>
    </row>
    <row r="70" spans="1:12" ht="12.75">
      <c r="A70" s="7" t="s">
        <v>77</v>
      </c>
      <c r="B70" s="8"/>
      <c r="C70" s="12"/>
      <c r="D70" s="12"/>
      <c r="E70" s="12"/>
      <c r="F70" s="12"/>
      <c r="G70" s="12"/>
      <c r="H70" s="12"/>
      <c r="I70" s="12"/>
      <c r="J70" s="12"/>
      <c r="K70" s="12"/>
      <c r="L70" s="8">
        <f t="shared" si="9"/>
        <v>0</v>
      </c>
    </row>
    <row r="71" spans="1:12" ht="12.75">
      <c r="A71" s="7" t="s">
        <v>78</v>
      </c>
      <c r="B71" s="8"/>
      <c r="C71" s="12"/>
      <c r="D71" s="12"/>
      <c r="E71" s="12"/>
      <c r="F71" s="12"/>
      <c r="G71" s="12"/>
      <c r="H71" s="12"/>
      <c r="I71" s="12"/>
      <c r="J71" s="12"/>
      <c r="K71" s="12"/>
      <c r="L71" s="8"/>
    </row>
    <row r="72" spans="1:12" ht="12.75">
      <c r="A72" s="7" t="s">
        <v>79</v>
      </c>
      <c r="B72" s="8">
        <v>3500000</v>
      </c>
      <c r="C72" s="13"/>
      <c r="D72" s="13"/>
      <c r="E72" s="13"/>
      <c r="F72" s="13"/>
      <c r="G72" s="13"/>
      <c r="H72" s="13"/>
      <c r="I72" s="13"/>
      <c r="J72" s="13"/>
      <c r="K72" s="13"/>
      <c r="L72" s="8">
        <f>B72+C72+E72+F72+G72+H72+I72+J72+K72+D72</f>
        <v>3500000</v>
      </c>
    </row>
    <row r="73" spans="1:12" ht="13.5">
      <c r="A73" s="9" t="s">
        <v>80</v>
      </c>
      <c r="B73" s="10">
        <f aca="true" t="shared" si="13" ref="B73:K73">B6+B9+B10-B46-B62-B63-B64</f>
        <v>-25596500</v>
      </c>
      <c r="C73" s="10">
        <f t="shared" si="13"/>
        <v>318750</v>
      </c>
      <c r="D73" s="10">
        <f t="shared" si="13"/>
        <v>-32475000</v>
      </c>
      <c r="E73" s="10">
        <f t="shared" si="13"/>
        <v>-219000</v>
      </c>
      <c r="F73" s="10">
        <f t="shared" si="13"/>
        <v>-45000</v>
      </c>
      <c r="G73" s="10">
        <f t="shared" si="13"/>
        <v>-86600</v>
      </c>
      <c r="H73" s="10">
        <f t="shared" si="13"/>
        <v>5869640</v>
      </c>
      <c r="I73" s="10">
        <f t="shared" si="13"/>
        <v>11810235</v>
      </c>
      <c r="J73" s="10">
        <f t="shared" si="13"/>
        <v>663850</v>
      </c>
      <c r="K73" s="10">
        <f t="shared" si="13"/>
        <v>463850</v>
      </c>
      <c r="L73" s="10">
        <f>B73+C73+E73+F73+G73+H73+I73+J73+K73+D73</f>
        <v>-39295775</v>
      </c>
    </row>
    <row r="74" spans="1:12" ht="13.5">
      <c r="A74" s="9" t="s">
        <v>81</v>
      </c>
      <c r="B74" s="10"/>
      <c r="C74" s="10"/>
      <c r="D74" s="10">
        <v>39500000</v>
      </c>
      <c r="E74" s="10"/>
      <c r="F74" s="10"/>
      <c r="G74" s="10">
        <v>86600</v>
      </c>
      <c r="H74" s="10"/>
      <c r="I74" s="10"/>
      <c r="J74" s="10"/>
      <c r="K74" s="10"/>
      <c r="L74" s="14">
        <f>B74+C74+D74+E74+F74+G74+H74+I74+J74+K74</f>
        <v>39586600</v>
      </c>
    </row>
    <row r="75" spans="1:12" ht="12.75">
      <c r="A75" s="15" t="s">
        <v>82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6">
        <v>0</v>
      </c>
    </row>
    <row r="76" spans="1:12" ht="13.5">
      <c r="A76" s="17" t="s">
        <v>83</v>
      </c>
      <c r="B76" s="18">
        <f aca="true" t="shared" si="14" ref="B76:K76">B73+B74+B75</f>
        <v>-25596500</v>
      </c>
      <c r="C76" s="18">
        <f t="shared" si="14"/>
        <v>318750</v>
      </c>
      <c r="D76" s="18">
        <f t="shared" si="14"/>
        <v>7025000</v>
      </c>
      <c r="E76" s="18">
        <f t="shared" si="14"/>
        <v>-219000</v>
      </c>
      <c r="F76" s="18">
        <f t="shared" si="14"/>
        <v>-45000</v>
      </c>
      <c r="G76" s="18">
        <f t="shared" si="14"/>
        <v>0</v>
      </c>
      <c r="H76" s="18">
        <f t="shared" si="14"/>
        <v>5869640</v>
      </c>
      <c r="I76" s="18">
        <f t="shared" si="14"/>
        <v>11810235</v>
      </c>
      <c r="J76" s="18">
        <f t="shared" si="14"/>
        <v>663850</v>
      </c>
      <c r="K76" s="18">
        <f t="shared" si="14"/>
        <v>463850</v>
      </c>
      <c r="L76" s="14">
        <f>L73+L74+L75</f>
        <v>290825</v>
      </c>
    </row>
  </sheetData>
  <sheetProtection/>
  <mergeCells count="1">
    <mergeCell ref="A1:L1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2012-03-14T11:48:07Z</cp:lastPrinted>
  <dcterms:created xsi:type="dcterms:W3CDTF">1997-01-17T14:02:09Z</dcterms:created>
  <dcterms:modified xsi:type="dcterms:W3CDTF">2012-03-14T14:17:00Z</dcterms:modified>
  <cp:category/>
  <cp:version/>
  <cp:contentType/>
  <cp:contentStatus/>
</cp:coreProperties>
</file>